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omments1.xml" ContentType="application/vnd.openxmlformats-officedocument.spreadsheetml.comments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comments2.xml" ContentType="application/vnd.openxmlformats-officedocument.spreadsheetml.comments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printerSettings/printerSettings3.bin" ContentType="application/vnd.openxmlformats-officedocument.spreadsheetml.printerSettings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vc\Desktop\AÑO 2015\BOLSA DE VALORES\"/>
    </mc:Choice>
  </mc:AlternateContent>
  <workbookProtection workbookAlgorithmName="SHA-512" workbookHashValue="rGRCeiNNZ8yDbfuoJP89D3l5Zc89EwPR19yrlYUV1hWxZ0IR6cjCJOCUHcKkkek5h7QWhixY/nHpbuA57Ezn6A==" workbookSaltValue="GNGvN1PFaADfmYpeM9gNRg==" workbookSpinCount="100000" lockStructure="1"/>
  <bookViews>
    <workbookView xWindow="0" yWindow="0" windowWidth="24000" windowHeight="9735" firstSheet="1" activeTab="1"/>
  </bookViews>
  <sheets>
    <sheet name="Base de datos - Final" sheetId="1" state="hidden" r:id="rId1"/>
    <sheet name="Evento" sheetId="2" r:id="rId2"/>
    <sheet name="Tabulador" sheetId="5" state="hidden" r:id="rId3"/>
    <sheet name="Listas" sheetId="3" state="hidden" r:id="rId4"/>
    <sheet name="Temporal" sheetId="6" state="hidden" r:id="rId5"/>
    <sheet name="Horas Top LyV" sheetId="7" state="hidden" r:id="rId6"/>
    <sheet name="Horas Top Fin Semana" sheetId="8" state="hidden" r:id="rId7"/>
    <sheet name="Aviso Legal" sheetId="9" state="hidden" r:id="rId8"/>
    <sheet name="Licencia" sheetId="10" state="hidden" r:id="rId9"/>
  </sheets>
  <definedNames>
    <definedName name="_xlnm._FilterDatabase" localSheetId="0" hidden="1">'Base de datos - Final'!$A$4:$AI$148</definedName>
    <definedName name="Borrar">Tabulador!$D$4:$D$40</definedName>
    <definedName name="borrar_info">Evento!$D$2:$D$8</definedName>
    <definedName name="CIUDADES">Listas!$J$2:$J$15</definedName>
    <definedName name="Como_Evento">OFFSET(Listas!$C$1,1,0,COUNTA(Listas!$C:$C)-1,1)</definedName>
    <definedName name="CONFERENCISTA">OFFSET(Listas!$L$1,1,0,COUNTA(Listas!$L:$L)-1,1)</definedName>
    <definedName name="Estado_Licencia">Licencia!$D$2</definedName>
    <definedName name="Hora_LyV">'Horas Top LyV'!$Y:$Z</definedName>
    <definedName name="Hora_SD">'Horas Top Fin Semana'!$Y:$Z</definedName>
    <definedName name="Hora_SD_1">'Horas Top Fin Semana'!$Z$2</definedName>
    <definedName name="Hora_SD_2">'Horas Top Fin Semana'!$Z$3</definedName>
    <definedName name="Hora_SD_3">'Horas Top Fin Semana'!$Z$4</definedName>
    <definedName name="Hora_SD_4">'Horas Top Fin Semana'!$Z$5</definedName>
    <definedName name="Hora_SD_5">'Horas Top Fin Semana'!$Z$6</definedName>
    <definedName name="Hora_SD_6">'Horas Top Fin Semana'!$Z$7</definedName>
    <definedName name="Hora_SD_7">'Horas Top Fin Semana'!$Z$8</definedName>
    <definedName name="Hora1">'Horas Top LyV'!$Z$2</definedName>
    <definedName name="Hora2">'Horas Top LyV'!$Z$3</definedName>
    <definedName name="Hora3">'Horas Top LyV'!$Z$4</definedName>
    <definedName name="Hora4">'Horas Top LyV'!$Z$5</definedName>
    <definedName name="Hora5">'Horas Top LyV'!$Z$6</definedName>
    <definedName name="Hora6">'Horas Top LyV'!$Z$7</definedName>
    <definedName name="Hora7">'Horas Top LyV'!$Z$8</definedName>
    <definedName name="HORAS">OFFSET(Listas!$M$1,1,0,COUNTA(Listas!$M:$M)-1,1)</definedName>
    <definedName name="Indicador">Evento!$D$1</definedName>
    <definedName name="Medio_de_Pago">OFFSET(Listas!$G$1,1,0,COUNTA(Listas!$G:$G)-1,1)</definedName>
    <definedName name="origen">'Base de datos - Final'!$B$2</definedName>
    <definedName name="Partida">Tabulador!$D$4</definedName>
    <definedName name="PUNTOS_BVC">Listas!$K$2:$K$25</definedName>
    <definedName name="Quien_Informo">OFFSET(Listas!$D$1,1,0,COUNTA(Listas!$D:$D)-1,1)</definedName>
    <definedName name="Sexo">OFFSET(Listas!$B$1,1,0,COUNTA(Listas!$B:$B)-1,1)</definedName>
    <definedName name="SioNo">OFFSET(Listas!$E$1,1,0,COUNTA(Listas!$E:$E)-1,1)</definedName>
    <definedName name="TEMAS">IF(Evento!$D$2="","Ingrese tipo evento",IF(Evento!$D$2="EVENTO ESPECIAL","EVENTO ESPECIAL",IF(Evento!$D$2="CHARLA",OFFSET(Listas!$H$1,1,0,COUNTA(Listas!$H:$H)-1,1),OFFSET(Listas!$I$1,1,0,COUNTA(Listas!$I:$I)-1,1))))</definedName>
    <definedName name="Tipo_Doc">OFFSET(Listas!$A$1,1,0,COUNTA(Listas!$A:$A)-1,1)</definedName>
    <definedName name="TIPO_EVENTO">Listas!$F$2:$F$4</definedName>
    <definedName name="Valor_LyV1">'Horas Top LyV'!$M$2</definedName>
    <definedName name="Valor_LyV2">'Horas Top LyV'!$N$2</definedName>
    <definedName name="Valor_LyV3">'Horas Top LyV'!$O$2</definedName>
    <definedName name="Valor_LyV4">'Horas Top LyV'!$P$2</definedName>
    <definedName name="Valor_LyV5">'Horas Top LyV'!$Q$2</definedName>
    <definedName name="Valor_LyV6">'Horas Top LyV'!$R$2</definedName>
    <definedName name="Valor_LyV7">'Horas Top LyV'!$S$2</definedName>
    <definedName name="Valor_SD1">'Horas Top Fin Semana'!$M$2</definedName>
    <definedName name="Valor_SD2">'Horas Top Fin Semana'!$N$2</definedName>
    <definedName name="Valor_SD3">'Horas Top Fin Semana'!$O$2</definedName>
    <definedName name="Valor_SD4">'Horas Top Fin Semana'!$P$2</definedName>
    <definedName name="Valor_SD5">'Horas Top Fin Semana'!$Q$2</definedName>
    <definedName name="Valor_SD6">'Horas Top Fin Semana'!$R$2</definedName>
    <definedName name="Valor_SD7">'Horas Top Fin Semana'!$S$2</definedName>
  </definedNames>
  <calcPr calcId="152511"/>
</workbook>
</file>

<file path=xl/calcChain.xml><?xml version="1.0" encoding="utf-8"?>
<calcChain xmlns="http://schemas.openxmlformats.org/spreadsheetml/2006/main">
  <c r="H120" i="7" l="1"/>
  <c r="J120" i="7"/>
  <c r="H120" i="8"/>
  <c r="J120" i="8"/>
  <c r="T2" i="8"/>
  <c r="B35" i="6"/>
  <c r="B34" i="6"/>
  <c r="B33" i="6"/>
  <c r="B32" i="6"/>
  <c r="B30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1" i="6"/>
  <c r="B2" i="6"/>
  <c r="B8" i="6"/>
  <c r="B7" i="6"/>
  <c r="B6" i="6"/>
  <c r="B5" i="6"/>
  <c r="B4" i="6"/>
  <c r="C2" i="5"/>
  <c r="B2" i="5"/>
  <c r="D2" i="5"/>
  <c r="B3" i="6" s="1"/>
  <c r="B2" i="10"/>
  <c r="C2" i="10" s="1"/>
  <c r="D2" i="10" s="1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2" i="8"/>
  <c r="S1" i="8"/>
  <c r="R1" i="8"/>
  <c r="Q1" i="8"/>
  <c r="P1" i="8"/>
  <c r="O1" i="8"/>
  <c r="N1" i="8"/>
  <c r="M1" i="8"/>
  <c r="S1" i="7"/>
  <c r="R1" i="7"/>
  <c r="Q1" i="7"/>
  <c r="P1" i="7"/>
  <c r="O1" i="7"/>
  <c r="N1" i="7"/>
  <c r="M1" i="7"/>
  <c r="G1" i="8"/>
  <c r="F1" i="8"/>
  <c r="E1" i="8"/>
  <c r="D1" i="8"/>
  <c r="C1" i="8"/>
  <c r="B1" i="8"/>
  <c r="A1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2" i="8"/>
  <c r="I102" i="8" s="1"/>
  <c r="J12" i="7"/>
  <c r="J11" i="7"/>
  <c r="J10" i="7"/>
  <c r="J9" i="7"/>
  <c r="J8" i="7"/>
  <c r="J7" i="7"/>
  <c r="J6" i="7"/>
  <c r="J5" i="7"/>
  <c r="J4" i="7"/>
  <c r="J3" i="7"/>
  <c r="J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G1" i="7"/>
  <c r="F1" i="7"/>
  <c r="E1" i="7"/>
  <c r="D1" i="7"/>
  <c r="C1" i="7"/>
  <c r="B1" i="7"/>
  <c r="A1" i="7"/>
  <c r="T2" i="7"/>
  <c r="H98" i="7"/>
  <c r="H67" i="7"/>
  <c r="H58" i="7"/>
  <c r="H59" i="7"/>
  <c r="H60" i="7"/>
  <c r="H61" i="7"/>
  <c r="H62" i="7"/>
  <c r="H63" i="7"/>
  <c r="H64" i="7"/>
  <c r="H65" i="7"/>
  <c r="H66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54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5" i="7"/>
  <c r="H56" i="7"/>
  <c r="H57" i="7"/>
  <c r="H2" i="7"/>
  <c r="I2" i="7" s="1"/>
  <c r="I68" i="8"/>
  <c r="I104" i="8"/>
  <c r="I3" i="7"/>
  <c r="I112" i="8"/>
  <c r="I50" i="8"/>
  <c r="I66" i="7" l="1"/>
  <c r="I33" i="7"/>
  <c r="I51" i="7"/>
  <c r="I94" i="8"/>
  <c r="I2" i="8"/>
  <c r="I49" i="7"/>
  <c r="I69" i="8"/>
  <c r="I97" i="7"/>
  <c r="I8" i="7"/>
  <c r="I115" i="7"/>
  <c r="I12" i="8"/>
  <c r="I59" i="8"/>
  <c r="I99" i="7"/>
  <c r="I35" i="8"/>
  <c r="I25" i="8"/>
  <c r="I80" i="7"/>
  <c r="I17" i="8"/>
  <c r="I58" i="8"/>
  <c r="I61" i="8"/>
  <c r="I3" i="8"/>
  <c r="I82" i="7"/>
  <c r="I15" i="8"/>
  <c r="I18" i="8"/>
  <c r="I113" i="7"/>
  <c r="I9" i="8"/>
  <c r="I96" i="8"/>
  <c r="I24" i="7"/>
  <c r="I67" i="7"/>
  <c r="I79" i="8"/>
  <c r="I56" i="8"/>
  <c r="I34" i="8"/>
  <c r="I116" i="8"/>
  <c r="I34" i="7"/>
  <c r="I98" i="7"/>
  <c r="I99" i="8"/>
  <c r="I60" i="8"/>
  <c r="I5" i="7"/>
  <c r="I65" i="7"/>
  <c r="I89" i="8"/>
  <c r="I71" i="8"/>
  <c r="I48" i="8"/>
  <c r="I38" i="8"/>
  <c r="I40" i="7"/>
  <c r="I19" i="7"/>
  <c r="I83" i="7"/>
  <c r="I81" i="8"/>
  <c r="I63" i="8"/>
  <c r="I40" i="8"/>
  <c r="I30" i="8"/>
  <c r="I104" i="7"/>
  <c r="I4" i="8"/>
  <c r="I5" i="8"/>
  <c r="I103" i="8"/>
  <c r="I50" i="7"/>
  <c r="I114" i="7"/>
  <c r="I83" i="8"/>
  <c r="I28" i="8"/>
  <c r="I17" i="7"/>
  <c r="I81" i="7"/>
  <c r="I73" i="8"/>
  <c r="I55" i="8"/>
  <c r="I32" i="8"/>
  <c r="I22" i="8"/>
  <c r="I56" i="7"/>
  <c r="I35" i="7"/>
  <c r="I33" i="8"/>
  <c r="I11" i="8"/>
  <c r="I110" i="8"/>
  <c r="I44" i="8"/>
  <c r="I42" i="8"/>
  <c r="I52" i="8"/>
  <c r="I43" i="8"/>
  <c r="I45" i="8"/>
  <c r="I120" i="8"/>
  <c r="V2" i="8" s="1"/>
  <c r="I10" i="8"/>
  <c r="I18" i="7"/>
  <c r="I53" i="8"/>
  <c r="I86" i="8"/>
  <c r="I97" i="8"/>
  <c r="I46" i="8"/>
  <c r="I106" i="8"/>
  <c r="I111" i="8"/>
  <c r="I109" i="8"/>
  <c r="I117" i="8"/>
  <c r="I120" i="7"/>
  <c r="V2" i="7" s="1"/>
  <c r="I30" i="7"/>
  <c r="I78" i="7"/>
  <c r="I85" i="8"/>
  <c r="I82" i="8"/>
  <c r="I29" i="7"/>
  <c r="I77" i="7"/>
  <c r="I105" i="8"/>
  <c r="I19" i="8"/>
  <c r="I54" i="8"/>
  <c r="I52" i="7"/>
  <c r="I15" i="7"/>
  <c r="I79" i="7"/>
  <c r="I72" i="8"/>
  <c r="I91" i="8"/>
  <c r="I14" i="7"/>
  <c r="I46" i="7"/>
  <c r="I62" i="7"/>
  <c r="I94" i="7"/>
  <c r="I110" i="7"/>
  <c r="I21" i="8"/>
  <c r="I51" i="8"/>
  <c r="I76" i="8"/>
  <c r="I116" i="7"/>
  <c r="I13" i="7"/>
  <c r="I45" i="7"/>
  <c r="I61" i="7"/>
  <c r="I93" i="7"/>
  <c r="I109" i="7"/>
  <c r="I41" i="8"/>
  <c r="I87" i="8"/>
  <c r="I64" i="8"/>
  <c r="I118" i="8"/>
  <c r="I6" i="8"/>
  <c r="I20" i="7"/>
  <c r="I36" i="7"/>
  <c r="I76" i="7"/>
  <c r="I112" i="7"/>
  <c r="I31" i="7"/>
  <c r="I47" i="7"/>
  <c r="I63" i="7"/>
  <c r="I95" i="7"/>
  <c r="I111" i="7"/>
  <c r="I113" i="8"/>
  <c r="I49" i="8"/>
  <c r="I95" i="8"/>
  <c r="I27" i="8"/>
  <c r="I8" i="8"/>
  <c r="I62" i="8"/>
  <c r="I108" i="8"/>
  <c r="I66" i="8"/>
  <c r="I92" i="7"/>
  <c r="I26" i="8"/>
  <c r="I90" i="8"/>
  <c r="I36" i="8"/>
  <c r="I100" i="8"/>
  <c r="I23" i="8"/>
  <c r="I29" i="8"/>
  <c r="I93" i="8"/>
  <c r="I6" i="7"/>
  <c r="I64" i="7"/>
  <c r="I10" i="7"/>
  <c r="I26" i="7"/>
  <c r="I42" i="7"/>
  <c r="I58" i="7"/>
  <c r="I74" i="7"/>
  <c r="I90" i="7"/>
  <c r="I106" i="7"/>
  <c r="I101" i="8"/>
  <c r="I37" i="8"/>
  <c r="I67" i="8"/>
  <c r="I92" i="8"/>
  <c r="I114" i="8"/>
  <c r="I96" i="7"/>
  <c r="I9" i="7"/>
  <c r="I25" i="7"/>
  <c r="I41" i="7"/>
  <c r="I57" i="7"/>
  <c r="I73" i="7"/>
  <c r="I89" i="7"/>
  <c r="I105" i="7"/>
  <c r="I31" i="8"/>
  <c r="I57" i="8"/>
  <c r="I107" i="8"/>
  <c r="I39" i="8"/>
  <c r="I80" i="8"/>
  <c r="I16" i="8"/>
  <c r="I70" i="8"/>
  <c r="I16" i="7"/>
  <c r="I32" i="7"/>
  <c r="I48" i="7"/>
  <c r="I68" i="7"/>
  <c r="I100" i="7"/>
  <c r="I11" i="7"/>
  <c r="I27" i="7"/>
  <c r="I43" i="7"/>
  <c r="I59" i="7"/>
  <c r="I75" i="7"/>
  <c r="I91" i="7"/>
  <c r="I107" i="7"/>
  <c r="I115" i="8"/>
  <c r="I65" i="8"/>
  <c r="I119" i="8"/>
  <c r="I47" i="8"/>
  <c r="I88" i="8"/>
  <c r="I24" i="8"/>
  <c r="I78" i="8"/>
  <c r="I14" i="8"/>
  <c r="I98" i="8"/>
  <c r="I84" i="7"/>
  <c r="I74" i="8"/>
  <c r="I20" i="8"/>
  <c r="I84" i="8"/>
  <c r="I7" i="8"/>
  <c r="I75" i="8"/>
  <c r="I13" i="8"/>
  <c r="I77" i="8"/>
  <c r="I4" i="7"/>
  <c r="I22" i="7"/>
  <c r="I38" i="7"/>
  <c r="I54" i="7"/>
  <c r="I70" i="7"/>
  <c r="I86" i="7"/>
  <c r="I102" i="7"/>
  <c r="I118" i="7"/>
  <c r="I21" i="7"/>
  <c r="I37" i="7"/>
  <c r="I53" i="7"/>
  <c r="I69" i="7"/>
  <c r="I85" i="7"/>
  <c r="I101" i="7"/>
  <c r="I117" i="7"/>
  <c r="I12" i="7"/>
  <c r="I28" i="7"/>
  <c r="I44" i="7"/>
  <c r="I60" i="7"/>
  <c r="I88" i="7"/>
  <c r="I7" i="7"/>
  <c r="I23" i="7"/>
  <c r="I39" i="7"/>
  <c r="I55" i="7"/>
  <c r="I71" i="7"/>
  <c r="I87" i="7"/>
  <c r="I103" i="7"/>
  <c r="I119" i="7"/>
  <c r="I72" i="7"/>
  <c r="I108" i="7"/>
  <c r="W2" i="7" l="1"/>
  <c r="B29" i="6" s="1"/>
  <c r="W2" i="8"/>
  <c r="B31" i="6" s="1"/>
</calcChain>
</file>

<file path=xl/comments1.xml><?xml version="1.0" encoding="utf-8"?>
<comments xmlns="http://schemas.openxmlformats.org/spreadsheetml/2006/main">
  <authors>
    <author>Ideas de Inversion</author>
  </authors>
  <commentList>
    <comment ref="W4" authorId="0" shapeId="0">
      <text>
        <r>
          <rPr>
            <b/>
            <sz val="9"/>
            <color indexed="81"/>
            <rFont val="Tahoma"/>
            <family val="2"/>
          </rPr>
          <t>Pregunta descontinuada.</t>
        </r>
      </text>
    </comment>
  </commentList>
</comments>
</file>

<file path=xl/comments2.xml><?xml version="1.0" encoding="utf-8"?>
<comments xmlns="http://schemas.openxmlformats.org/spreadsheetml/2006/main">
  <authors>
    <author>Ideas de Inversion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fecha en que inicia el evento.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Fecha en que finaliza el evento.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Hora en la que esta programada el inicio del evento.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Entidad que realizo la conferencia.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Nombre del conferencista.</t>
        </r>
      </text>
    </comment>
  </commentList>
</comments>
</file>

<file path=xl/comments3.xml><?xml version="1.0" encoding="utf-8"?>
<comments xmlns="http://schemas.openxmlformats.org/spreadsheetml/2006/main">
  <authors>
    <author>Ideas de Inversion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Empresa donde trabaja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Cargo que ocupa en la empresa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¿Cómo te pareció el conferencista? (dominio del tema, comunicación con el grupo, ejemplos utilizados)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¿Cómo te pareció el tema y contenido del evento? (relevancia, interés y practicidad del tema)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¿Cómo te pareció la logística y servicio del evento? (duración, cumplimiento horario y lugar del evento)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¿Cómo te pareció el programa de Nuestra Bolsa? ¿Cumplió tus expectativas?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¿Cómo te enteraste del evento?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¿Cual?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 xml:space="preserve">¿Quien te envío la información? 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¿Cual?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¿Haz invertido alguna vez en la bolsa?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¿De lunes a viernes, en qué horario te gustaría que se realizaran los eventos?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¿Asistirías a un evento el fin de semana?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¿De lunes a viernes, en qué horario te gustaría que se realizaran los eventos?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 xml:space="preserve">¿Como le gustaría pagar los cursos? 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¿Tienes alguna sugerencia para mejorar el  Programa de Educación de la BVC?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¿Te interesa conocer algún tema específico sobre la bolsa y los mercados?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¿Deseas recibir información sobre concursos, charlas gratuitas y descuentos del programa de educación financiera por e-mail?</t>
        </r>
      </text>
    </comment>
  </commentList>
</comments>
</file>

<file path=xl/sharedStrings.xml><?xml version="1.0" encoding="utf-8"?>
<sst xmlns="http://schemas.openxmlformats.org/spreadsheetml/2006/main" count="3845" uniqueCount="570">
  <si>
    <t>ciudad</t>
  </si>
  <si>
    <t>punto bvc</t>
  </si>
  <si>
    <t>horario</t>
  </si>
  <si>
    <t>fecha inicio</t>
  </si>
  <si>
    <t>fecha termina</t>
  </si>
  <si>
    <t>entidad conferencista</t>
  </si>
  <si>
    <t>nombre conferencista</t>
  </si>
  <si>
    <t>Nombre Asistente</t>
  </si>
  <si>
    <t>Email</t>
  </si>
  <si>
    <t>Tipo Documento</t>
  </si>
  <si>
    <t>Fecha nacimiento</t>
  </si>
  <si>
    <t>Sexo</t>
  </si>
  <si>
    <t>Celular</t>
  </si>
  <si>
    <t>Telefono fijo</t>
  </si>
  <si>
    <t>Profesión</t>
  </si>
  <si>
    <t>Empresa donde trabaja</t>
  </si>
  <si>
    <t>Cargo que ocupa en la empresa</t>
  </si>
  <si>
    <t>¿Cual?</t>
  </si>
  <si>
    <t>¿Te interesa conocer algún tema específico sobre la bolsa y los mercados?</t>
  </si>
  <si>
    <t>¿Haz invertido alguna vez en la bolsa?</t>
  </si>
  <si>
    <t>Ciudad</t>
  </si>
  <si>
    <t>Tipo Evento</t>
  </si>
  <si>
    <t>Fecha Inicio</t>
  </si>
  <si>
    <t>Fecha Venc.</t>
  </si>
  <si>
    <t>Conferencista</t>
  </si>
  <si>
    <t>Entidad Conferencista</t>
  </si>
  <si>
    <t>TipoDocumento</t>
  </si>
  <si>
    <t>Comoevento</t>
  </si>
  <si>
    <t>Quienevento</t>
  </si>
  <si>
    <t>Siono</t>
  </si>
  <si>
    <t>NIUP</t>
  </si>
  <si>
    <t>M</t>
  </si>
  <si>
    <t>Facebook</t>
  </si>
  <si>
    <t>Nuestra Bolsa</t>
  </si>
  <si>
    <t>Si</t>
  </si>
  <si>
    <t>CE</t>
  </si>
  <si>
    <t>F</t>
  </si>
  <si>
    <t>Twitter</t>
  </si>
  <si>
    <t>Universidad</t>
  </si>
  <si>
    <t>No</t>
  </si>
  <si>
    <t>CC</t>
  </si>
  <si>
    <t>Amigo</t>
  </si>
  <si>
    <t>Pagina Web</t>
  </si>
  <si>
    <t>Otro</t>
  </si>
  <si>
    <t>AMV</t>
  </si>
  <si>
    <t>Perfil del Asistente</t>
  </si>
  <si>
    <t>Evaluación del curso</t>
  </si>
  <si>
    <t>Gestión de Nuestra Bolsa</t>
  </si>
  <si>
    <t>Descripción</t>
  </si>
  <si>
    <t>EVENTO</t>
  </si>
  <si>
    <r>
      <t>¿Quien te envío la información?</t>
    </r>
    <r>
      <rPr>
        <b/>
        <sz val="11"/>
        <rFont val="Calibri"/>
        <family val="2"/>
      </rPr>
      <t xml:space="preserve"> </t>
    </r>
  </si>
  <si>
    <t>¿Cómo te pareció el conferencista? (dominio del tema, comunicación con el grupo, ejemplos utilizados)</t>
  </si>
  <si>
    <t>¿Cómo te pareció el tema y contenido del evento? (relevancia, interés y practicidad del tema)</t>
  </si>
  <si>
    <t>¿Cómo te pareció la logística y servicio del evento? (duración, cumplimiento horario y lugar del evento)</t>
  </si>
  <si>
    <t>¿Cómo te enteraste del evento?</t>
  </si>
  <si>
    <t>Número del documento</t>
  </si>
  <si>
    <t>¿Cómo te pareció el programa de Nuestra Bolsa? ¿Cumplió tus expectativas?</t>
  </si>
  <si>
    <t xml:space="preserve">¿Como le gustaría pagar los cursos? </t>
  </si>
  <si>
    <t>¿Tienes alguna sugerencia para mejorar el  Programa de Educación de la BVC?</t>
  </si>
  <si>
    <t>¿Deseas recibir información sobre concursos, charlas gratuitas y descuentos del programa de educación financiera por e-mail?</t>
  </si>
  <si>
    <r>
      <t xml:space="preserve">¿Asistirías a un evento el </t>
    </r>
    <r>
      <rPr>
        <b/>
        <sz val="11"/>
        <rFont val="Calibri"/>
        <family val="2"/>
      </rPr>
      <t>fin de semana</t>
    </r>
    <r>
      <rPr>
        <sz val="11"/>
        <rFont val="Calibri"/>
        <family val="2"/>
      </rPr>
      <t>?</t>
    </r>
  </si>
  <si>
    <r>
      <t xml:space="preserve">¿De </t>
    </r>
    <r>
      <rPr>
        <b/>
        <sz val="11"/>
        <rFont val="Calibri"/>
        <family val="2"/>
      </rPr>
      <t>lunes a viernes</t>
    </r>
    <r>
      <rPr>
        <sz val="11"/>
        <rFont val="Calibri"/>
        <family val="2"/>
      </rPr>
      <t>, en qué horario te gustaría que se realizaran los eventos?</t>
    </r>
  </si>
  <si>
    <t>Información            
Complementaria</t>
  </si>
  <si>
    <t>Información 
Complementaria</t>
  </si>
  <si>
    <t>Codigo</t>
  </si>
  <si>
    <t>12:00-14:00</t>
  </si>
  <si>
    <t>Modalidad</t>
  </si>
  <si>
    <t>Lunes a Viernes</t>
  </si>
  <si>
    <t>Llave</t>
  </si>
  <si>
    <t>Cod</t>
  </si>
  <si>
    <t>Hora</t>
  </si>
  <si>
    <t>16:30-18:30</t>
  </si>
  <si>
    <t>17:00-19:00</t>
  </si>
  <si>
    <t>17:30-19:30</t>
  </si>
  <si>
    <t>18:00-20:00</t>
  </si>
  <si>
    <t>18:30-20:30</t>
  </si>
  <si>
    <t>19:00-21:00</t>
  </si>
  <si>
    <t>07:00-09:00</t>
  </si>
  <si>
    <t>09:00-11:00</t>
  </si>
  <si>
    <t>11:00-13:00</t>
  </si>
  <si>
    <t>13:00-15:00</t>
  </si>
  <si>
    <t>15:00-17:00</t>
  </si>
  <si>
    <t>Pago</t>
  </si>
  <si>
    <t>Cupones</t>
  </si>
  <si>
    <t>Internet</t>
  </si>
  <si>
    <t>Consignación</t>
  </si>
  <si>
    <t>Oficina BVC</t>
  </si>
  <si>
    <t>nombre asistente</t>
  </si>
  <si>
    <t>email</t>
  </si>
  <si>
    <t>tipo documento</t>
  </si>
  <si>
    <t>numero del documento</t>
  </si>
  <si>
    <t>fecha nacimiento</t>
  </si>
  <si>
    <t>sexo</t>
  </si>
  <si>
    <t>telefono celular</t>
  </si>
  <si>
    <t>telefono fijo</t>
  </si>
  <si>
    <t>profesión</t>
  </si>
  <si>
    <t>empresa</t>
  </si>
  <si>
    <t>cargo</t>
  </si>
  <si>
    <t>pregunta1</t>
  </si>
  <si>
    <t>pregunta2</t>
  </si>
  <si>
    <t>pregunta3</t>
  </si>
  <si>
    <t>pregunta4</t>
  </si>
  <si>
    <t>pregunta5</t>
  </si>
  <si>
    <t>pregunta6</t>
  </si>
  <si>
    <t>pregunta7</t>
  </si>
  <si>
    <t>pregunta8</t>
  </si>
  <si>
    <t>pregunta9</t>
  </si>
  <si>
    <t>pregunta10</t>
  </si>
  <si>
    <t>pregunta11</t>
  </si>
  <si>
    <t>pregunta12</t>
  </si>
  <si>
    <t>pregunta13</t>
  </si>
  <si>
    <t>pregunta14</t>
  </si>
  <si>
    <t>pregunta15</t>
  </si>
  <si>
    <t>pregunta16</t>
  </si>
  <si>
    <t>Fecha Vence</t>
  </si>
  <si>
    <t>Hoy</t>
  </si>
  <si>
    <t>Vence</t>
  </si>
  <si>
    <t>Estado</t>
  </si>
  <si>
    <t xml:space="preserve">
</t>
  </si>
  <si>
    <t>Bogotá</t>
  </si>
  <si>
    <t>Principal</t>
  </si>
  <si>
    <t>El mercado de futuros como alternativa de inversión</t>
  </si>
  <si>
    <t>¿Cómo invertir en Bolsa?</t>
  </si>
  <si>
    <t>Planea con la Bolsa tu Futuro</t>
  </si>
  <si>
    <t>¿Cómo diversificar mis inversiones?</t>
  </si>
  <si>
    <t>Estrategia Fundamental de Inversión en Acciones</t>
  </si>
  <si>
    <t>Análisis Técnico de Inversión en Acciones</t>
  </si>
  <si>
    <t>Los impuestos y las inversiones</t>
  </si>
  <si>
    <t>Estrategia de Negociación con Análisis Técnico</t>
  </si>
  <si>
    <t>¿Qué son los fondos y cómo invertir en ellos?</t>
  </si>
  <si>
    <t>U. Piloto</t>
  </si>
  <si>
    <t>U. Nacional</t>
  </si>
  <si>
    <t>U. Sergio Arboleda</t>
  </si>
  <si>
    <t>Bucaramanga</t>
  </si>
  <si>
    <t>U. Autonoma</t>
  </si>
  <si>
    <t>Cucuta</t>
  </si>
  <si>
    <t>Camara de Comercio</t>
  </si>
  <si>
    <t>Girardot</t>
  </si>
  <si>
    <t>Ibague</t>
  </si>
  <si>
    <t>U. Tolima</t>
  </si>
  <si>
    <t>Cali</t>
  </si>
  <si>
    <t>Estrategia de Negociación y Cobertura en el Mercado de Futuros</t>
  </si>
  <si>
    <t>U. Javeriana</t>
  </si>
  <si>
    <t>U. Sant. De Cali</t>
  </si>
  <si>
    <t>Armenia</t>
  </si>
  <si>
    <t>U. Quindio</t>
  </si>
  <si>
    <t>Pereira</t>
  </si>
  <si>
    <t>U. Católica</t>
  </si>
  <si>
    <t>Manizales</t>
  </si>
  <si>
    <t>U. Manizales</t>
  </si>
  <si>
    <t>Medellín</t>
  </si>
  <si>
    <t>U. EAFIT</t>
  </si>
  <si>
    <t>¿Cómo afecta la economía a mis inversiones?</t>
  </si>
  <si>
    <t>U. Medellín</t>
  </si>
  <si>
    <t>Barranquilla</t>
  </si>
  <si>
    <t>U. Norte</t>
  </si>
  <si>
    <t>Cartagena</t>
  </si>
  <si>
    <t>U. Cartagena</t>
  </si>
  <si>
    <t>Comfenalco</t>
  </si>
  <si>
    <t>Santa Marta</t>
  </si>
  <si>
    <t>Valledupar</t>
  </si>
  <si>
    <t>Estructura del Sistema Financiero</t>
  </si>
  <si>
    <t>Tecnológico</t>
  </si>
  <si>
    <t>U. CESA</t>
  </si>
  <si>
    <t>U. Sabana</t>
  </si>
  <si>
    <t>U. Andes</t>
  </si>
  <si>
    <t>Punto BVC</t>
  </si>
  <si>
    <t>PUNTO EVALUADO</t>
  </si>
  <si>
    <t>U. ICESI</t>
  </si>
  <si>
    <t>U. CEIPA</t>
  </si>
  <si>
    <t>Evento</t>
  </si>
  <si>
    <t>Tabulador de eventos</t>
  </si>
  <si>
    <t>TIPO EVENTO</t>
  </si>
  <si>
    <t>CIUDAD - PUNTO BVC</t>
  </si>
  <si>
    <t>TI</t>
  </si>
  <si>
    <t>TEMAS</t>
  </si>
  <si>
    <t>CURSOS</t>
  </si>
  <si>
    <t>Acciones</t>
  </si>
  <si>
    <t>Renta Fija</t>
  </si>
  <si>
    <t>Derivados</t>
  </si>
  <si>
    <t>Divisas</t>
  </si>
  <si>
    <t>Riesgos</t>
  </si>
  <si>
    <t>CHARLA</t>
  </si>
  <si>
    <t>CURSO</t>
  </si>
  <si>
    <t>EVENTO ESPECIAL</t>
  </si>
  <si>
    <t>Actualidad económica</t>
  </si>
  <si>
    <t>Tasas de interes</t>
  </si>
  <si>
    <t>Derechos del consumidor</t>
  </si>
  <si>
    <t>Negocios fiduciarios</t>
  </si>
  <si>
    <t>Fondos de capital privado</t>
  </si>
  <si>
    <t>Cátedra Bursátil</t>
  </si>
  <si>
    <t>Nuevo curso 1</t>
  </si>
  <si>
    <t>Otro tema 1</t>
  </si>
  <si>
    <t>CIUDADES</t>
  </si>
  <si>
    <t>PUNTOS BVC</t>
  </si>
  <si>
    <t>U. Santander</t>
  </si>
  <si>
    <t>Ciuda + Punto BVC</t>
  </si>
  <si>
    <t>Carteras colectivas</t>
  </si>
  <si>
    <t>Derechos como inversionista</t>
  </si>
  <si>
    <t>CONFERENCISTAS</t>
  </si>
  <si>
    <t>Acciones y Valores</t>
  </si>
  <si>
    <t>Asesores en Valores</t>
  </si>
  <si>
    <t>BVC</t>
  </si>
  <si>
    <t>Correval</t>
  </si>
  <si>
    <t>Ideas de inversion</t>
  </si>
  <si>
    <t>Profesionales de Bolsa</t>
  </si>
  <si>
    <t>Reditum</t>
  </si>
  <si>
    <t>Serfinco</t>
  </si>
  <si>
    <t>SFC</t>
  </si>
  <si>
    <t>Skandia</t>
  </si>
  <si>
    <t>Superfinanciera</t>
  </si>
  <si>
    <t>Zumma</t>
  </si>
  <si>
    <t>Edmond</t>
  </si>
  <si>
    <t>Metlife</t>
  </si>
  <si>
    <t>Otra entidad</t>
  </si>
  <si>
    <t>HORAS</t>
  </si>
  <si>
    <t>Hora Programada</t>
  </si>
  <si>
    <t>Finanazas personales</t>
  </si>
  <si>
    <t>Analisis técnico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</si>
  <si>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</si>
  <si>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</si>
  <si>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</si>
  <si>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</si>
  <si>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</si>
  <si>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</si>
  <si>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</si>
  <si>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</si>
  <si>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</si>
  <si>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</si>
  <si>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</si>
  <si>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</si>
  <si>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</si>
  <si>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</si>
  <si>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</si>
  <si>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</si>
  <si>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</si>
  <si>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</si>
  <si>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</si>
  <si>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</si>
  <si>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</si>
  <si>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</si>
  <si>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</si>
  <si>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</si>
  <si>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</si>
  <si>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</si>
  <si>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</si>
  <si>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</si>
  <si>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</si>
  <si>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</si>
  <si>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Bolsa para Principiantes</t>
  </si>
  <si>
    <t>Futuros y Derivados</t>
  </si>
  <si>
    <t>Commodities</t>
  </si>
  <si>
    <t>LEYDYS VERGARA</t>
  </si>
  <si>
    <t>JACOBO J. GUTIERREZ LOPEZ</t>
  </si>
  <si>
    <t>jgutierrez32@estudiante.areandina.edu.co</t>
  </si>
  <si>
    <t>NA</t>
  </si>
  <si>
    <t>FUNDACION UNIVERSITARIA DEL AREA ANDINA</t>
  </si>
  <si>
    <t>NO</t>
  </si>
  <si>
    <t>Valledupar - Camara de Comercio</t>
  </si>
  <si>
    <t>;;;;;18:30-20:30;</t>
  </si>
  <si>
    <t>;;09:00-11:00;;;;;;;;;;</t>
  </si>
  <si>
    <t>DAYLAN DAVID MARTINEZ PEREZ</t>
  </si>
  <si>
    <t>dmartinez43@estudiantes.areandina.edu.co</t>
  </si>
  <si>
    <t>LUIS DAVID SANCHEZ A.</t>
  </si>
  <si>
    <t>lsanchez78@estudiantes.areandina.edu.co</t>
  </si>
  <si>
    <t>12:00-14:00;;;;;;</t>
  </si>
  <si>
    <t>ALFREDO IGUARAN AMAYA</t>
  </si>
  <si>
    <t>aiguaran2@areandina.edu.co</t>
  </si>
  <si>
    <t>;;;;18:00-20:00;;</t>
  </si>
  <si>
    <t>07:00-09:00;;;;;;;;;;;;</t>
  </si>
  <si>
    <t>ANDREA ZARATE RUBIO</t>
  </si>
  <si>
    <t>azarate2@areandina.edu.co</t>
  </si>
  <si>
    <t>LEWINS MARTINEZ MARENCO</t>
  </si>
  <si>
    <t>lmartinez89@estudiantes.areandina.edu.co</t>
  </si>
  <si>
    <t>SI</t>
  </si>
  <si>
    <t>JOSE FRANCISCO ROJAS AMAYA</t>
  </si>
  <si>
    <t>jrojas43@estudiantes.areandina.edu.co</t>
  </si>
  <si>
    <t>;;17:00-19:00;;;;</t>
  </si>
  <si>
    <t>BRANDON QUINTERO</t>
  </si>
  <si>
    <t>bquintero@estudiantes.areandina.edu.co</t>
  </si>
  <si>
    <t>;;;;;;;;;;;;;</t>
  </si>
  <si>
    <t>RAFAEL A. SAUCEDO MEJIA</t>
  </si>
  <si>
    <t>rafaelsaucedo96@hotmail.com</t>
  </si>
  <si>
    <t>JAVIER FELIPE RAMOS</t>
  </si>
  <si>
    <t>DOCENTE</t>
  </si>
  <si>
    <t>;;;17:30-19:30;;;</t>
  </si>
  <si>
    <t>MARIA LORENA LOPEZ</t>
  </si>
  <si>
    <t>lorelm1008@hotmail.com</t>
  </si>
  <si>
    <t>JOSE DE LA HOZ ESCORCIA</t>
  </si>
  <si>
    <t>jde13@areandina.edu.co</t>
  </si>
  <si>
    <t>SI SE PROMOCIONA UN CUPO  SE DEBE DARLE ACCESO A TODOS LOS ASISTENTES</t>
  </si>
  <si>
    <t>ACERCA DE LOS ESTUDIOS ECONOMICOS, PARA REALIZAR COMPRAS Y VENTAS</t>
  </si>
  <si>
    <t xml:space="preserve">MARLON ALFARO OSPINO </t>
  </si>
  <si>
    <t>maalfaro@estudiante.areandina.edu.co</t>
  </si>
  <si>
    <t>;16:30-18:30;;;;;</t>
  </si>
  <si>
    <t>WGUERDDY GALEANO M.</t>
  </si>
  <si>
    <t>wguerddy16@hotmail.es</t>
  </si>
  <si>
    <t>LORAINE MEZA FONTALVO</t>
  </si>
  <si>
    <t>lorekathemezaf@hotmail.com</t>
  </si>
  <si>
    <t>LUISA FERNANDA PERTUZ</t>
  </si>
  <si>
    <t>perlui-95@hotmail.com</t>
  </si>
  <si>
    <t>DIANA CAMARGO SUAREZ</t>
  </si>
  <si>
    <t>dianacamargo18@hotmail.com</t>
  </si>
  <si>
    <t>DAYAN JIMENEZ NIETO</t>
  </si>
  <si>
    <t>damejinie13@hotmail.com</t>
  </si>
  <si>
    <t>LEYDYS OROZCO NARVAES</t>
  </si>
  <si>
    <t>leidyslamamiok@hotmail.com</t>
  </si>
  <si>
    <t>ELKIN MELENDEZ ACUÑA</t>
  </si>
  <si>
    <t>elkinhu_100@hotmail.com</t>
  </si>
  <si>
    <t>CINDY ARBOLEDA G.</t>
  </si>
  <si>
    <t>cindyjarboledag@hotmail.com</t>
  </si>
  <si>
    <t>GILMA HENRIQUEZ VILLA</t>
  </si>
  <si>
    <t>elimpabon@hotmail.com</t>
  </si>
  <si>
    <t>JOSE JORGE ARREGOCES</t>
  </si>
  <si>
    <t>cgsvrjosejunidos96@gmail.com</t>
  </si>
  <si>
    <t>REINEL TORRES ALVAREZ</t>
  </si>
  <si>
    <t>reineltorres30@hotmail.com</t>
  </si>
  <si>
    <t>MERLYS GOMEZ CARDENAS</t>
  </si>
  <si>
    <t>mergoca09@hotmail.com</t>
  </si>
  <si>
    <t xml:space="preserve">LEYDYS VERGARA </t>
  </si>
  <si>
    <t>JESSICA LEYVAS RODRIGUEZ</t>
  </si>
  <si>
    <t>jepalero02@hotmail.com</t>
  </si>
  <si>
    <t>JOAQUIN DAZA SALAZAR</t>
  </si>
  <si>
    <t>mannextdoor488@gmail.com</t>
  </si>
  <si>
    <t>;;;;11:00-13:00;;;;;;;;</t>
  </si>
  <si>
    <t>ESTEFANYA ARZUAGA VILLADIEGO</t>
  </si>
  <si>
    <t>estefanyaarzuaga2010@hotmail.com</t>
  </si>
  <si>
    <t>YULIETH VILLAFAÑA VASQUEZ</t>
  </si>
  <si>
    <t>julieth-vasque.91@hotmail.com</t>
  </si>
  <si>
    <t>LISETH SEPULVEDA MENDOZA</t>
  </si>
  <si>
    <t>lisethjos@hotmail.com</t>
  </si>
  <si>
    <t>NEDIS ORTIZ VILLALBA</t>
  </si>
  <si>
    <t>elisbethmacea@gmail.com</t>
  </si>
  <si>
    <t>;;;;;;;;15:00-17:00;;;;</t>
  </si>
  <si>
    <t>ELISBETH MACEA JIMENEZ</t>
  </si>
  <si>
    <t>ZAIRA M. CASTILLO ALVAREZ</t>
  </si>
  <si>
    <t>zafe1@hotmail.es</t>
  </si>
  <si>
    <t>DIEGO MAESTRE</t>
  </si>
  <si>
    <t>diego_maestre12@hotmail.com</t>
  </si>
  <si>
    <t>SANDRA MAESTRE</t>
  </si>
  <si>
    <t>sandramaestreg@gmail.com</t>
  </si>
  <si>
    <t>YINETH ALFARO VILLADIEGO</t>
  </si>
  <si>
    <t>marchealfaro@hotmail.com</t>
  </si>
  <si>
    <t>JESSICA MARTINEZ</t>
  </si>
  <si>
    <t>PAULA ANDREA SEPULVEDA</t>
  </si>
  <si>
    <t>payoandrea09@hotmail.com</t>
  </si>
  <si>
    <t>;;;;;;13:00-15:00;;;;;;</t>
  </si>
  <si>
    <t>MARLON ALFARO OSPRINO</t>
  </si>
  <si>
    <t>maalfaro@estudiantes.areandina.edu.co</t>
  </si>
  <si>
    <t>MANFRED CARLOS PINTO</t>
  </si>
  <si>
    <t>mlarios@estudiantes.areandina.edu.co</t>
  </si>
  <si>
    <t>KEILA VANESA URDANETA DIAZ</t>
  </si>
  <si>
    <t>kurdaneta@estudiantes.areandina.edu.co</t>
  </si>
  <si>
    <t>ADRIANA MARIA BLANCO BENITEZ</t>
  </si>
  <si>
    <t>ablanco9@estudiantes.areandina.edu.co</t>
  </si>
  <si>
    <t>RAFAEL EDUARDO MOSCOTE BRACHO</t>
  </si>
  <si>
    <t>rmoscotez@estudiantes.areandina.edu.co</t>
  </si>
  <si>
    <t>CARLOS ANDRES GOMEZ B.</t>
  </si>
  <si>
    <t>cgomez52@estudiantes.areandina.edu.co</t>
  </si>
  <si>
    <t xml:space="preserve">JOSE YOVANIS ESCOBAR ARGOTE </t>
  </si>
  <si>
    <t>jescobar26@estudiantes.areandina.edu.co</t>
  </si>
  <si>
    <t>DEIVER ANGARITA E.</t>
  </si>
  <si>
    <t>dangarita@estudiantes.areandina.edu,co</t>
  </si>
  <si>
    <t>CESAR JOSE PALACIOS FLOREZ</t>
  </si>
  <si>
    <t>cpalacios4@estudiantes.areandina.edu.co</t>
  </si>
  <si>
    <t>IVAN ANDRES MANZUR AMEL</t>
  </si>
  <si>
    <t>imanzur@estudiantes.areandina.edu.co</t>
  </si>
  <si>
    <t>MIGUEL ANGEL RESTREPO NORIEGA</t>
  </si>
  <si>
    <t>mirestrepo4@estudiantes.areandina.edu.co</t>
  </si>
  <si>
    <t>YAMEDIS FLORES MARTINEZ</t>
  </si>
  <si>
    <t>yflorez@estudiantes.areandina.edu.co</t>
  </si>
  <si>
    <t>JUAN DANIEL LAZARO SANCHEZ</t>
  </si>
  <si>
    <t>jlazaro@estudiantes.areandina.edu.co</t>
  </si>
  <si>
    <t>ROBERTO CALDERON BARROS</t>
  </si>
  <si>
    <t>rcalderon8@estudiantes.areandina.edu.co</t>
  </si>
  <si>
    <t>CARLOS DAVID LASTRA CARDEÑO</t>
  </si>
  <si>
    <t>clastra@estudiantes.areandina.edu.co</t>
  </si>
  <si>
    <t xml:space="preserve">ROGER CASTRO OVALLE </t>
  </si>
  <si>
    <t>rcastro9@estudiantes.areandina.edu.co</t>
  </si>
  <si>
    <t>lucarcamo@estudiantes.areandina.edu.co</t>
  </si>
  <si>
    <t>LUISA FERNANDA CARCAMO</t>
  </si>
  <si>
    <t xml:space="preserve">ANNGY MARTINEZ LOPEZ </t>
  </si>
  <si>
    <t>amartinez55@estudiantes.areandina.edu.co</t>
  </si>
  <si>
    <t>LAURA BARAHONA OÑATE</t>
  </si>
  <si>
    <t>lbarahona13@estudiantes.aerandina.edu.co</t>
  </si>
  <si>
    <t>NJA</t>
  </si>
  <si>
    <t>JUAN PORRAS BERKELEY</t>
  </si>
  <si>
    <t>jporras10@estudiantes.areandina.edu.co</t>
  </si>
  <si>
    <t>JEFFERSON VIDES DUQUE</t>
  </si>
  <si>
    <t>jvides3@estudiantes.areandina.edu.co</t>
  </si>
  <si>
    <t>DIANA CAROLINA POLO BRITO</t>
  </si>
  <si>
    <t>dipolo@estudiantes.areandina.edu.co</t>
  </si>
  <si>
    <t>csuarez5@estudiantes.areandina.edu.co</t>
  </si>
  <si>
    <t>CINTHIA SUAREZ HERNANDEZ</t>
  </si>
  <si>
    <t>MARIO ANDRES CERVANTES SALGADO</t>
  </si>
  <si>
    <t>mcervantes@estudiantes.areandina.edu.co</t>
  </si>
  <si>
    <t>JUALIAN ANDRES GUTIERREZ  HERNANDEZ</t>
  </si>
  <si>
    <t>jgutierrez45@estudiante.areandina.edu.co</t>
  </si>
  <si>
    <t>JUAN LUIS PINTO SOLANO</t>
  </si>
  <si>
    <t>jpinto12@estudiantes.areandina.edu.co</t>
  </si>
  <si>
    <t>AURELIO FIDEL DAZA</t>
  </si>
  <si>
    <t>adaza11@estudiantes.areandina.edu.co</t>
  </si>
  <si>
    <t>DANIELA ANDREA PEREZ CERVANTES</t>
  </si>
  <si>
    <t>dperez43@estudiantes.areandina.edu.co</t>
  </si>
  <si>
    <t>ANDREA SALCEDO VILORIA</t>
  </si>
  <si>
    <t>asalcedo7@estudiantes.areandina.edu.co</t>
  </si>
  <si>
    <t>DEYVIS ROJANO MEZA</t>
  </si>
  <si>
    <t>drojano@estudiantes.areandina.edu.co</t>
  </si>
  <si>
    <t>ypolo@estudiantes.areandina.edu.co</t>
  </si>
  <si>
    <t xml:space="preserve">YOHEMIS HELENA POLO </t>
  </si>
  <si>
    <t>IVETH PATRICIA TIQUE PRADA</t>
  </si>
  <si>
    <t>itique@estudiantes.areandina.edu.co</t>
  </si>
  <si>
    <t>avillareal3@estudiantes.areandina.edu.co</t>
  </si>
  <si>
    <t>ANA MARCELA VILLARREAL PIZARRO</t>
  </si>
  <si>
    <t xml:space="preserve">JOSE FRANCISCO GONZALEZ CUELLO </t>
  </si>
  <si>
    <t>jgonzalez136@estudiantes.areandina.edu.co</t>
  </si>
  <si>
    <t>SHAYANNE E. CAMACHO T.</t>
  </si>
  <si>
    <t>shcamacho@estudiantes,areandina.edu.co</t>
  </si>
  <si>
    <t>MAIRA ALEJANDRA CUELLO MARQUEZ</t>
  </si>
  <si>
    <t>mcuello4@estudiantes.areandina.edu.co</t>
  </si>
  <si>
    <t>DAMARIS PAZ LOPEZ</t>
  </si>
  <si>
    <t>dpaz4@estudiantes.areandina.edu.co</t>
  </si>
  <si>
    <t>msantiago@estudiantes.areandina.edu.co</t>
  </si>
  <si>
    <t>MABEL YINETH SANTIAGO</t>
  </si>
  <si>
    <t xml:space="preserve">YOLIVIS CUELLO RUIZ </t>
  </si>
  <si>
    <t>ycuello2@estudiantes.areandina.edu.co</t>
  </si>
  <si>
    <t>epena18@estudiantes.areandina.edu.co</t>
  </si>
  <si>
    <t>ESTEFANIA PEÑA GONZALEZ</t>
  </si>
  <si>
    <t>MARIA ALEJANDRA VENCE G.</t>
  </si>
  <si>
    <t>mvence2@estudiantes.areandina.edu.co</t>
  </si>
  <si>
    <t>EDWIN PIMIENTA FONSECA</t>
  </si>
  <si>
    <t>epimienta@estudiantes.areandina.edu.co</t>
  </si>
  <si>
    <t>MARIANELA LARRAZABAL A.</t>
  </si>
  <si>
    <t>mlarrazabal@estudiantes,arerandina.edu.co</t>
  </si>
  <si>
    <t xml:space="preserve">EMMA GUZMAN CAMPO </t>
  </si>
  <si>
    <t>eguzman12@estudiantes.areandina.edu.co</t>
  </si>
  <si>
    <t>JOSE CARLOS AVILA TAPIAS</t>
  </si>
  <si>
    <t>javila9@estudiantes.areandina.edu.co</t>
  </si>
  <si>
    <t>asilva5@estudiantes.areandina.edu.co</t>
  </si>
  <si>
    <t>ANDY CAROLINA SILVA PEREZ</t>
  </si>
  <si>
    <t>SILIA MARIA AVILA CUELLO</t>
  </si>
  <si>
    <t>savila7@estudiantes.areandina.edu.co</t>
  </si>
  <si>
    <t xml:space="preserve">MANUEL J. CASTAÑO RIVERA </t>
  </si>
  <si>
    <t>macastano8@estudiantes.areandina.edu.co</t>
  </si>
  <si>
    <t>mcaballero5@estudiantes.areandina.edu.co</t>
  </si>
  <si>
    <t>MARTHA LINDA CABALLERO J.</t>
  </si>
  <si>
    <t>aperez53@estudiantes.areandina.edu.co</t>
  </si>
  <si>
    <t>ALVARO PEREZ MIELES</t>
  </si>
  <si>
    <t>msilva19@estudiantes.areandina.edu.co</t>
  </si>
  <si>
    <t>MARIA CAMILA SILVA MENDOZA</t>
  </si>
  <si>
    <t>nizquierdo3@estudiantes.areandina.edu.co</t>
  </si>
  <si>
    <t>NELSON ENRIQUE IZQUIERDO</t>
  </si>
  <si>
    <t>aguillen@estudiantes.areandina.edu.co</t>
  </si>
  <si>
    <t>ANA KARINA GUILLEN RODRIGUEZ</t>
  </si>
  <si>
    <t>yplata4@estudiantes.areandina.edu.co</t>
  </si>
  <si>
    <t>YEIMARD CAMILO PLATA</t>
  </si>
  <si>
    <t>LAUREN ELLES TORRES</t>
  </si>
  <si>
    <t>lelles@estudiantes.areandina.edu.co</t>
  </si>
  <si>
    <t>lgutierrez53@estudiantes.areandina.edu.co</t>
  </si>
  <si>
    <t>LUIS ANGEL GUTIERREZ ARAUJO</t>
  </si>
  <si>
    <t>lvillalobos3@estudiantes.areandina.edu.co</t>
  </si>
  <si>
    <t xml:space="preserve">LUISA FERNANDA VILLALOBO </t>
  </si>
  <si>
    <t>ALFREDO LUIS QUIROZ AYOLA</t>
  </si>
  <si>
    <t>aquiroz2@estudiantes.areandina.edu.co</t>
  </si>
  <si>
    <t>HUGUES MIGUEL BARROS</t>
  </si>
  <si>
    <t>hbarros3@estudiantes.areandina.edu.co</t>
  </si>
  <si>
    <t>YURANIS MARTINEZ FARELO</t>
  </si>
  <si>
    <t>ymartinez41@estudiantes.areandina.edu.co</t>
  </si>
  <si>
    <t>DANIELA FRAGOZO BONILLA</t>
  </si>
  <si>
    <t>dfragozo2@estudiantes.areandina.edu.co</t>
  </si>
  <si>
    <t>JORGE EDUARDO MORENO ZAPATA</t>
  </si>
  <si>
    <t>joedmoza.13@gmail.com</t>
  </si>
  <si>
    <t>ESMERALDA GAIBAO RAMOS</t>
  </si>
  <si>
    <t>esmeraldagaibao@hotmail.es</t>
  </si>
  <si>
    <t>SUE HELEN RINCON</t>
  </si>
  <si>
    <t>srm86verde@hotmail.com</t>
  </si>
  <si>
    <t xml:space="preserve">LILIBETH ENRIQUEZ </t>
  </si>
  <si>
    <t>lilibeth4561@hotmail.com</t>
  </si>
  <si>
    <t>TATIANA RIQUETH</t>
  </si>
  <si>
    <t>tpriqueth@hotmail.com</t>
  </si>
  <si>
    <t xml:space="preserve">KELLY RUBI PEÑA SANCHEZ   </t>
  </si>
  <si>
    <t>marialejandraps@hotmail.com</t>
  </si>
  <si>
    <t>MARTHA QUINTERO RIVADENEIRA</t>
  </si>
  <si>
    <t>mgqr24@outlook.com</t>
  </si>
  <si>
    <t>ANYIE E. BARRIOS BARRIOS</t>
  </si>
  <si>
    <t>anyie97@hotmail.com</t>
  </si>
  <si>
    <t>CINDY T. RODRIGUEZ</t>
  </si>
  <si>
    <t>cileraes_97@hotmail.com</t>
  </si>
  <si>
    <t>CARLOS OLIVEROS</t>
  </si>
  <si>
    <t>NEIBER MENDOZA SALAZAR</t>
  </si>
  <si>
    <t>neibermendoza@hotmail.com</t>
  </si>
  <si>
    <t>MIGUEL ROMERO GUERRA</t>
  </si>
  <si>
    <t>guajiro1288@hotmail.com</t>
  </si>
  <si>
    <t>MIGUEL ANGEL OROZCO</t>
  </si>
  <si>
    <t>miguel_splinter@hotmail.com</t>
  </si>
  <si>
    <t>LIBIS IBARRA MARTINEZ</t>
  </si>
  <si>
    <t>linoima0305@hotmail.com</t>
  </si>
  <si>
    <t>YARITZA ZAMBRANO SEGURA</t>
  </si>
  <si>
    <t>yzambrano@hotmail.es</t>
  </si>
  <si>
    <t>DANIEL BENJUMEA MENDOZA</t>
  </si>
  <si>
    <t>daniel_b17@hotmail.com</t>
  </si>
  <si>
    <t>LUIS RAFAEL SALGADO</t>
  </si>
  <si>
    <t>luis-salgado28@hotmail.com</t>
  </si>
  <si>
    <t>Tabulador</t>
  </si>
  <si>
    <t>YEISON ALAIN CABARCAS MONTERO</t>
  </si>
  <si>
    <t>yeisoncamon@hotmail.com</t>
  </si>
  <si>
    <t>EDGAR ANDRES PEDROZO GUTIERREZ</t>
  </si>
  <si>
    <t>e.andres104@gmail.com</t>
  </si>
  <si>
    <t>YESID TORRES ROZO</t>
  </si>
  <si>
    <t>yesidtorresrozo@gmail.com</t>
  </si>
  <si>
    <t>ORLANDO ANDRES HERNANDEZ NAVARRO</t>
  </si>
  <si>
    <t>hernandezrinconeso@gmail.com</t>
  </si>
  <si>
    <t>EDUARDO ANDRES MARQUEZ</t>
  </si>
  <si>
    <t>luis_1997eduard@hotmail.com</t>
  </si>
  <si>
    <t>HUMBERTO JUNIOR REALES GONZALEZ</t>
  </si>
  <si>
    <t>jrealesgonzalez@gmail.com</t>
  </si>
  <si>
    <t>EDWARD JOSE HERNANDEZ</t>
  </si>
  <si>
    <t>hernandez_edward@hotmail.com</t>
  </si>
  <si>
    <t>LISETH PAOLA NARVAEZ HERNANDEZ</t>
  </si>
  <si>
    <t>liseth_narvaez@hotmail.com</t>
  </si>
  <si>
    <t>BREITNER PINTO VARGAS</t>
  </si>
  <si>
    <t>brepivar_25@hotmail.com</t>
  </si>
  <si>
    <t>DIANA PATRICIA HERNANDEZ MONTERO</t>
  </si>
  <si>
    <t>dianapatriciahernandezmontero@gmail.com</t>
  </si>
  <si>
    <t>LILIANA TAMBO FORERO</t>
  </si>
  <si>
    <t>mi-lili@outlook.com</t>
  </si>
  <si>
    <t>YIMMI JAVIER GONZALEZ CARRANZA</t>
  </si>
  <si>
    <t>jimmy_gonzalez_89@hotmail.com</t>
  </si>
  <si>
    <t>MARIA DEL CARMEN ATENCIA FRANCO</t>
  </si>
  <si>
    <t>marafran1976@hotmail.com</t>
  </si>
  <si>
    <t>JHONAR JAVIER MANJARREZ CANTILLO</t>
  </si>
  <si>
    <t>jhonar1995@hotmail.com</t>
  </si>
  <si>
    <t>RAUL OSUNA SANCHEZ</t>
  </si>
  <si>
    <t>aldo_tubaby@hotmail.com</t>
  </si>
  <si>
    <t>SARA MOLINA RIAÑO</t>
  </si>
  <si>
    <t>catalinariano@outlook.com</t>
  </si>
  <si>
    <t>JAIRO ALFONSO HINOJOSA AMARIS</t>
  </si>
  <si>
    <t>jairohinojosa2@gmail.com</t>
  </si>
  <si>
    <t>YOEHINIS RAMIREZ VERGARA</t>
  </si>
  <si>
    <t>yoehinis@hotmail.com</t>
  </si>
  <si>
    <t>LINDA INES ARRIETA G.</t>
  </si>
  <si>
    <t>linda.arrieta.14@gmail.com</t>
  </si>
  <si>
    <t>JORGE ELIECER ARRIETA</t>
  </si>
  <si>
    <t>jarrieta26@hotmail.com</t>
  </si>
  <si>
    <t>ALEXANDER HERRERA HERNANDEZ</t>
  </si>
  <si>
    <t>halexherrera@hotmail.com</t>
  </si>
  <si>
    <t>DARIANYS VERGARA HERNANDEZ</t>
  </si>
  <si>
    <t>darianys1994@hotmail.com</t>
  </si>
  <si>
    <t>ANDREA CAROLINA HINCAPIE</t>
  </si>
  <si>
    <t>andreakaro96@gmail.com</t>
  </si>
  <si>
    <t xml:space="preserve">ANGELICA MARIA RUIZ RUIZ </t>
  </si>
  <si>
    <t>amariaruiz14@gmail.com</t>
  </si>
  <si>
    <t>CRISTIAN NAVARRO PABA</t>
  </si>
  <si>
    <t>navarropabita@hotmail.com</t>
  </si>
  <si>
    <t>ADRIANA ROCHA CABARCA</t>
  </si>
  <si>
    <t>adriluciarochacabarca@hotmail.com</t>
  </si>
  <si>
    <t>EMILDA BOLAÑO ARRIETA</t>
  </si>
  <si>
    <t>ebolaños.01@hotmail.com</t>
  </si>
  <si>
    <t xml:space="preserve">ALFREDO CRIADO VILLEGAS </t>
  </si>
  <si>
    <t>alfredo.cristiano123@gmail.com</t>
  </si>
  <si>
    <t>YANETHXY ACOSTA OSPINO</t>
  </si>
  <si>
    <t>elangelatino@gmail.com</t>
  </si>
  <si>
    <t>HELER GYSELA QUINTERO GUERRERO</t>
  </si>
  <si>
    <t>qheler@hotmail.com</t>
  </si>
  <si>
    <t>ADRIANA SILVA</t>
  </si>
  <si>
    <t>amsilva259@misena.edu.co</t>
  </si>
  <si>
    <t>MARIA DE LOS ANGELES MENDOZA M.</t>
  </si>
  <si>
    <t>marianm02@hotmail.com</t>
  </si>
  <si>
    <t xml:space="preserve">JHANNER DANIEL PABON POLO </t>
  </si>
  <si>
    <t>jpabonpolo@gmail.com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</si>
</sst>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vertical="justify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8" fillId="0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Alignment="1" applyProtection="1">
      <alignment horizontal="justify" vertical="justify"/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9" fillId="0" borderId="0" xfId="0" applyFont="1" applyFill="1" applyAlignment="1" applyProtection="1">
      <alignment horizontal="center" shrinkToFit="1"/>
      <protection hidden="1"/>
    </xf>
    <xf numFmtId="0" fontId="9" fillId="0" borderId="0" xfId="0" applyFont="1" applyFill="1" applyAlignment="1" applyProtection="1">
      <alignment horizontal="justify" vertical="justify" wrapText="1"/>
      <protection hidden="1"/>
    </xf>
    <xf numFmtId="0" fontId="9" fillId="0" borderId="0" xfId="0" applyFont="1" applyFill="1" applyAlignment="1" applyProtection="1">
      <alignment horizontal="left" wrapText="1"/>
      <protection hidden="1"/>
    </xf>
    <xf numFmtId="0" fontId="0" fillId="0" borderId="15" xfId="0" applyBorder="1" applyAlignment="1">
      <alignment horizontal="left"/>
    </xf>
    <xf numFmtId="0" fontId="10" fillId="2" borderId="15" xfId="0" applyFont="1" applyFill="1" applyBorder="1"/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justify" vertical="justify"/>
      <protection hidden="1"/>
    </xf>
    <xf numFmtId="14" fontId="0" fillId="0" borderId="0" xfId="0" applyNumberFormat="1" applyAlignment="1">
      <alignment horizontal="center"/>
    </xf>
    <xf numFmtId="0" fontId="9" fillId="0" borderId="15" xfId="0" applyFont="1" applyFill="1" applyBorder="1" applyAlignment="1" applyProtection="1">
      <alignment horizontal="justify" vertical="justify" wrapText="1"/>
      <protection hidden="1"/>
    </xf>
    <xf numFmtId="0" fontId="9" fillId="0" borderId="16" xfId="0" applyFont="1" applyFill="1" applyBorder="1" applyAlignment="1" applyProtection="1">
      <alignment horizontal="justify" vertical="justify" wrapText="1"/>
      <protection hidden="1"/>
    </xf>
    <xf numFmtId="0" fontId="9" fillId="0" borderId="17" xfId="0" applyFont="1" applyFill="1" applyBorder="1" applyAlignment="1" applyProtection="1">
      <alignment horizontal="justify" vertical="justify" wrapText="1"/>
      <protection hidden="1"/>
    </xf>
    <xf numFmtId="0" fontId="9" fillId="0" borderId="16" xfId="0" applyFont="1" applyFill="1" applyBorder="1" applyAlignment="1" applyProtection="1">
      <alignment horizontal="justify" vertical="justify"/>
      <protection hidden="1"/>
    </xf>
    <xf numFmtId="0" fontId="9" fillId="0" borderId="15" xfId="0" applyFont="1" applyFill="1" applyBorder="1" applyAlignment="1" applyProtection="1">
      <alignment horizontal="justify" vertical="justify"/>
      <protection hidden="1"/>
    </xf>
    <xf numFmtId="0" fontId="9" fillId="0" borderId="17" xfId="0" applyFont="1" applyFill="1" applyBorder="1" applyAlignment="1" applyProtection="1">
      <alignment horizontal="justify" vertical="justify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6" fillId="3" borderId="5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 vertical="justify"/>
      <protection hidden="1"/>
    </xf>
    <xf numFmtId="0" fontId="0" fillId="0" borderId="7" xfId="0" applyBorder="1" applyAlignment="1" applyProtection="1">
      <alignment horizontal="justify" vertical="justify"/>
      <protection hidden="1"/>
    </xf>
    <xf numFmtId="0" fontId="6" fillId="3" borderId="8" xfId="0" applyFont="1" applyFill="1" applyBorder="1" applyAlignment="1" applyProtection="1">
      <alignment vertical="center" textRotation="90" wrapText="1"/>
      <protection hidden="1"/>
    </xf>
    <xf numFmtId="0" fontId="0" fillId="0" borderId="3" xfId="0" applyBorder="1" applyProtection="1">
      <protection hidden="1"/>
    </xf>
    <xf numFmtId="0" fontId="9" fillId="0" borderId="18" xfId="0" applyFont="1" applyFill="1" applyBorder="1" applyAlignment="1" applyProtection="1">
      <alignment horizontal="justify" vertical="center" wrapText="1"/>
      <protection hidden="1"/>
    </xf>
    <xf numFmtId="0" fontId="9" fillId="0" borderId="19" xfId="0" applyFont="1" applyFill="1" applyBorder="1" applyAlignment="1" applyProtection="1">
      <alignment horizontal="justify" vertical="center" wrapText="1"/>
      <protection hidden="1"/>
    </xf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/>
    </xf>
    <xf numFmtId="20" fontId="6" fillId="4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0" fillId="0" borderId="0" xfId="0" quotePrefix="1"/>
    <xf numFmtId="14" fontId="0" fillId="0" borderId="15" xfId="0" applyNumberFormat="1" applyBorder="1" applyAlignment="1">
      <alignment horizontal="left"/>
    </xf>
    <xf numFmtId="0" fontId="10" fillId="6" borderId="15" xfId="0" applyFont="1" applyFill="1" applyBorder="1"/>
    <xf numFmtId="0" fontId="9" fillId="0" borderId="1" xfId="0" applyFont="1" applyFill="1" applyBorder="1" applyAlignment="1" applyProtection="1">
      <alignment vertical="center" wrapText="1"/>
      <protection hidden="1"/>
    </xf>
    <xf numFmtId="0" fontId="9" fillId="0" borderId="9" xfId="0" applyFont="1" applyFill="1" applyBorder="1" applyAlignment="1" applyProtection="1">
      <alignment vertical="center" wrapText="1"/>
      <protection hidden="1"/>
    </xf>
    <xf numFmtId="0" fontId="11" fillId="0" borderId="20" xfId="0" applyFont="1" applyBorder="1" applyAlignment="1" applyProtection="1">
      <alignment horizontal="left"/>
      <protection hidden="1"/>
    </xf>
    <xf numFmtId="0" fontId="9" fillId="7" borderId="22" xfId="0" applyFont="1" applyFill="1" applyBorder="1" applyAlignment="1" applyProtection="1">
      <alignment horizontal="center" shrinkToFit="1"/>
      <protection locked="0"/>
    </xf>
    <xf numFmtId="0" fontId="9" fillId="0" borderId="22" xfId="0" applyFont="1" applyFill="1" applyBorder="1" applyAlignment="1" applyProtection="1">
      <alignment horizontal="center" shrinkToFit="1"/>
      <protection locked="0"/>
    </xf>
    <xf numFmtId="14" fontId="9" fillId="0" borderId="22" xfId="0" applyNumberFormat="1" applyFont="1" applyFill="1" applyBorder="1" applyAlignment="1" applyProtection="1">
      <alignment horizontal="center" shrinkToFit="1"/>
      <protection locked="0"/>
    </xf>
    <xf numFmtId="0" fontId="9" fillId="0" borderId="23" xfId="0" applyFont="1" applyFill="1" applyBorder="1" applyAlignment="1" applyProtection="1">
      <alignment horizontal="center" shrinkToFit="1"/>
      <protection locked="0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7" borderId="6" xfId="0" applyFont="1" applyFill="1" applyBorder="1" applyAlignment="1" applyProtection="1">
      <alignment horizontal="center" shrinkToFit="1"/>
      <protection locked="0"/>
    </xf>
    <xf numFmtId="0" fontId="9" fillId="7" borderId="21" xfId="0" applyFont="1" applyFill="1" applyBorder="1" applyAlignment="1" applyProtection="1">
      <alignment horizontal="center" shrinkToFit="1"/>
      <protection locked="0"/>
    </xf>
    <xf numFmtId="0" fontId="12" fillId="0" borderId="22" xfId="0" applyFont="1" applyFill="1" applyBorder="1" applyAlignment="1" applyProtection="1">
      <alignment horizontal="justify" vertical="justify" wrapText="1" shrinkToFit="1"/>
      <protection locked="0"/>
    </xf>
    <xf numFmtId="0" fontId="9" fillId="7" borderId="23" xfId="0" applyFont="1" applyFill="1" applyBorder="1" applyAlignment="1" applyProtection="1">
      <alignment horizontal="center" shrinkToFit="1"/>
      <protection locked="0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4" fontId="8" fillId="8" borderId="0" xfId="0" applyNumberFormat="1" applyFont="1" applyFill="1" applyAlignment="1">
      <alignment horizontal="center"/>
    </xf>
    <xf numFmtId="0" fontId="9" fillId="0" borderId="1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left" vertical="justify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0" fillId="0" borderId="11" xfId="0" applyBorder="1" applyProtection="1">
      <protection hidden="1"/>
    </xf>
    <xf numFmtId="0" fontId="6" fillId="9" borderId="15" xfId="0" applyFont="1" applyFill="1" applyBorder="1" applyProtection="1">
      <protection hidden="1"/>
    </xf>
    <xf numFmtId="0" fontId="10" fillId="7" borderId="15" xfId="0" applyFont="1" applyFill="1" applyBorder="1" applyProtection="1">
      <protection locked="0"/>
    </xf>
    <xf numFmtId="14" fontId="0" fillId="0" borderId="15" xfId="0" applyNumberFormat="1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center" shrinkToFit="1"/>
      <protection locked="0"/>
    </xf>
    <xf numFmtId="20" fontId="0" fillId="0" borderId="15" xfId="0" applyNumberFormat="1" applyBorder="1" applyAlignment="1">
      <alignment horizontal="left"/>
    </xf>
    <xf numFmtId="14" fontId="0" fillId="0" borderId="0" xfId="0" applyNumberFormat="1" applyProtection="1">
      <protection hidden="1"/>
    </xf>
    <xf numFmtId="0" fontId="5" fillId="7" borderId="0" xfId="0" applyFont="1" applyFill="1" applyAlignment="1" applyProtection="1">
      <alignment horizontal="center"/>
      <protection hidden="1"/>
    </xf>
    <xf numFmtId="14" fontId="5" fillId="7" borderId="0" xfId="0" applyNumberFormat="1" applyFont="1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8" fillId="0" borderId="24" xfId="0" applyFont="1" applyFill="1" applyBorder="1" applyAlignment="1" applyProtection="1">
      <alignment vertical="center"/>
      <protection hidden="1"/>
    </xf>
    <xf numFmtId="49" fontId="0" fillId="0" borderId="0" xfId="0" applyNumberFormat="1" applyAlignment="1">
      <alignment horizontal="center"/>
    </xf>
    <xf numFmtId="49" fontId="6" fillId="4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/>
    <xf numFmtId="49" fontId="8" fillId="0" borderId="0" xfId="0" applyNumberFormat="1" applyFont="1" applyAlignment="1">
      <alignment horizontal="left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/>
    </xf>
    <xf numFmtId="0" fontId="5" fillId="7" borderId="0" xfId="0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hidden="1"/>
    </xf>
    <xf numFmtId="0" fontId="5" fillId="7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/>
      <protection locked="0"/>
    </xf>
    <xf numFmtId="1" fontId="0" fillId="0" borderId="0" xfId="2" applyNumberFormat="1" applyFont="1" applyAlignment="1" applyProtection="1">
      <alignment horizontal="center"/>
      <protection hidden="1"/>
    </xf>
    <xf numFmtId="1" fontId="5" fillId="7" borderId="0" xfId="2" applyNumberFormat="1" applyFont="1" applyFill="1" applyAlignment="1" applyProtection="1">
      <alignment horizontal="center"/>
      <protection hidden="1"/>
    </xf>
    <xf numFmtId="1" fontId="0" fillId="0" borderId="0" xfId="2" applyNumberFormat="1" applyFont="1" applyAlignment="1" applyProtection="1">
      <alignment horizontal="center"/>
      <protection locked="0"/>
    </xf>
    <xf numFmtId="1" fontId="14" fillId="7" borderId="0" xfId="2" applyNumberFormat="1" applyFont="1" applyFill="1" applyAlignment="1" applyProtection="1">
      <alignment horizontal="center"/>
      <protection hidden="1"/>
    </xf>
    <xf numFmtId="18" fontId="0" fillId="0" borderId="0" xfId="0" applyNumberFormat="1" applyAlignment="1" applyProtection="1">
      <alignment horizontal="center"/>
      <protection locked="0"/>
    </xf>
    <xf numFmtId="0" fontId="0" fillId="8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Alignment="1" applyProtection="1">
      <alignment horizontal="right"/>
      <protection locked="0"/>
    </xf>
    <xf numFmtId="0" fontId="7" fillId="0" borderId="25" xfId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6" fillId="9" borderId="15" xfId="0" applyFont="1" applyFill="1" applyBorder="1" applyAlignment="1" applyProtection="1">
      <alignment horizontal="center" vertical="center"/>
      <protection hidden="1"/>
    </xf>
    <xf numFmtId="0" fontId="13" fillId="9" borderId="0" xfId="0" applyFont="1" applyFill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 textRotation="90"/>
      <protection hidden="1"/>
    </xf>
    <xf numFmtId="0" fontId="6" fillId="3" borderId="12" xfId="0" applyFont="1" applyFill="1" applyBorder="1" applyAlignment="1" applyProtection="1">
      <alignment horizontal="center" vertical="center" textRotation="90"/>
      <protection hidden="1"/>
    </xf>
    <xf numFmtId="0" fontId="6" fillId="3" borderId="2" xfId="0" applyFont="1" applyFill="1" applyBorder="1" applyAlignment="1" applyProtection="1">
      <alignment horizontal="center" vertical="center" textRotation="90"/>
      <protection hidden="1"/>
    </xf>
    <xf numFmtId="0" fontId="6" fillId="3" borderId="8" xfId="0" applyFont="1" applyFill="1" applyBorder="1" applyAlignment="1" applyProtection="1">
      <alignment horizontal="center" vertical="center" textRotation="90" wrapText="1"/>
      <protection hidden="1"/>
    </xf>
    <xf numFmtId="0" fontId="6" fillId="3" borderId="12" xfId="0" applyFont="1" applyFill="1" applyBorder="1" applyAlignment="1" applyProtection="1">
      <alignment horizontal="center" vertical="center" textRotation="90" wrapText="1"/>
      <protection hidden="1"/>
    </xf>
    <xf numFmtId="0" fontId="6" fillId="3" borderId="2" xfId="0" applyFont="1" applyFill="1" applyBorder="1" applyAlignment="1" applyProtection="1">
      <alignment horizontal="center" vertical="center" textRotation="90" wrapText="1"/>
      <protection hidden="1"/>
    </xf>
    <xf numFmtId="0" fontId="6" fillId="3" borderId="13" xfId="0" applyFont="1" applyFill="1" applyBorder="1" applyAlignment="1" applyProtection="1">
      <alignment horizontal="center" vertical="center" textRotation="90" wrapText="1"/>
      <protection hidden="1"/>
    </xf>
    <xf numFmtId="0" fontId="6" fillId="3" borderId="14" xfId="0" applyFont="1" applyFill="1" applyBorder="1" applyAlignment="1" applyProtection="1">
      <alignment horizontal="center" vertical="center" textRotation="90" wrapText="1"/>
      <protection hidden="1"/>
    </xf>
    <xf numFmtId="0" fontId="6" fillId="3" borderId="7" xfId="0" applyFont="1" applyFill="1" applyBorder="1" applyAlignment="1" applyProtection="1">
      <alignment horizontal="center" vertical="center" textRotation="90" wrapText="1"/>
      <protection hidden="1"/>
    </xf>
  </cellXfs>
  <cellStyles count="3">
    <cellStyle name="Hipervínculo" xfId="1" builtinId="8"/>
    <cellStyle name="Millares" xfId="2" builtinId="3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18.emf"/><Relationship Id="rId18" Type="http://schemas.openxmlformats.org/officeDocument/2006/relationships/image" Target="../media/image2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17" Type="http://schemas.openxmlformats.org/officeDocument/2006/relationships/image" Target="../media/image22.emf"/><Relationship Id="rId2" Type="http://schemas.openxmlformats.org/officeDocument/2006/relationships/image" Target="../media/image7.emf"/><Relationship Id="rId16" Type="http://schemas.openxmlformats.org/officeDocument/2006/relationships/image" Target="../media/image21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5" Type="http://schemas.openxmlformats.org/officeDocument/2006/relationships/image" Target="../media/image2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Relationship Id="rId14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0</xdr:row>
          <xdr:rowOff>57150</xdr:rowOff>
        </xdr:from>
        <xdr:to>
          <xdr:col>1</xdr:col>
          <xdr:colOff>600075</xdr:colOff>
          <xdr:row>2</xdr:row>
          <xdr:rowOff>57150</xdr:rowOff>
        </xdr:to>
        <xdr:sp macro="" textlink="">
          <xdr:nvSpPr>
            <xdr:cNvPr id="15361" name="CommandButton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10</xdr:row>
      <xdr:rowOff>161925</xdr:rowOff>
    </xdr:from>
    <xdr:to>
      <xdr:col>4</xdr:col>
      <xdr:colOff>19050</xdr:colOff>
      <xdr:row>15</xdr:row>
      <xdr:rowOff>180975</xdr:rowOff>
    </xdr:to>
    <xdr:pic>
      <xdr:nvPicPr>
        <xdr:cNvPr id="2080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16" t="33691" r="42578" b="57227"/>
        <a:stretch>
          <a:fillRect/>
        </a:stretch>
      </xdr:blipFill>
      <xdr:spPr bwMode="auto">
        <a:xfrm>
          <a:off x="1362075" y="2209800"/>
          <a:ext cx="5534025" cy="971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3086100</xdr:colOff>
          <xdr:row>8</xdr:row>
          <xdr:rowOff>104775</xdr:rowOff>
        </xdr:from>
        <xdr:to>
          <xdr:col>4</xdr:col>
          <xdr:colOff>9525</xdr:colOff>
          <xdr:row>10</xdr:row>
          <xdr:rowOff>19050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8</xdr:row>
          <xdr:rowOff>114300</xdr:rowOff>
        </xdr:from>
        <xdr:to>
          <xdr:col>3</xdr:col>
          <xdr:colOff>1457325</xdr:colOff>
          <xdr:row>10</xdr:row>
          <xdr:rowOff>28575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114300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60" name="CommandButton3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26</xdr:row>
      <xdr:rowOff>28575</xdr:rowOff>
    </xdr:from>
    <xdr:to>
      <xdr:col>3</xdr:col>
      <xdr:colOff>1809750</xdr:colOff>
      <xdr:row>28</xdr:row>
      <xdr:rowOff>76200</xdr:rowOff>
    </xdr:to>
    <xdr:sp macro="" textlink="">
      <xdr:nvSpPr>
        <xdr:cNvPr id="2" name="1 CuadroTexto"/>
        <xdr:cNvSpPr txBox="1"/>
      </xdr:nvSpPr>
      <xdr:spPr>
        <a:xfrm>
          <a:off x="828675" y="5638800"/>
          <a:ext cx="68389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CO" sz="1100"/>
            <a:t>¿De lunes a viernes, en qué horario te gustaría que se realizaran los eventos?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2752725</xdr:colOff>
          <xdr:row>40</xdr:row>
          <xdr:rowOff>57150</xdr:rowOff>
        </xdr:from>
        <xdr:to>
          <xdr:col>4</xdr:col>
          <xdr:colOff>9525</xdr:colOff>
          <xdr:row>42</xdr:row>
          <xdr:rowOff>38100</xdr:rowOff>
        </xdr:to>
        <xdr:sp macro="" textlink="">
          <xdr:nvSpPr>
            <xdr:cNvPr id="4099" name="CommandButton1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40</xdr:row>
          <xdr:rowOff>95250</xdr:rowOff>
        </xdr:from>
        <xdr:to>
          <xdr:col>2</xdr:col>
          <xdr:colOff>809625</xdr:colOff>
          <xdr:row>42</xdr:row>
          <xdr:rowOff>19050</xdr:rowOff>
        </xdr:to>
        <xdr:sp macro="" textlink="">
          <xdr:nvSpPr>
            <xdr:cNvPr id="4100" name="CommandButton2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40</xdr:row>
          <xdr:rowOff>95250</xdr:rowOff>
        </xdr:from>
        <xdr:to>
          <xdr:col>2</xdr:col>
          <xdr:colOff>2409825</xdr:colOff>
          <xdr:row>42</xdr:row>
          <xdr:rowOff>28575</xdr:rowOff>
        </xdr:to>
        <xdr:sp macro="" textlink="">
          <xdr:nvSpPr>
            <xdr:cNvPr id="4102" name="CommandButton3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28</xdr:row>
          <xdr:rowOff>9525</xdr:rowOff>
        </xdr:from>
        <xdr:to>
          <xdr:col>2</xdr:col>
          <xdr:colOff>1647825</xdr:colOff>
          <xdr:row>29</xdr:row>
          <xdr:rowOff>0</xdr:rowOff>
        </xdr:to>
        <xdr:sp macro="" textlink="">
          <xdr:nvSpPr>
            <xdr:cNvPr id="4107" name="CheckBox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1790700</xdr:colOff>
          <xdr:row>28</xdr:row>
          <xdr:rowOff>0</xdr:rowOff>
        </xdr:from>
        <xdr:to>
          <xdr:col>2</xdr:col>
          <xdr:colOff>2752725</xdr:colOff>
          <xdr:row>28</xdr:row>
          <xdr:rowOff>209550</xdr:rowOff>
        </xdr:to>
        <xdr:sp macro="" textlink="">
          <xdr:nvSpPr>
            <xdr:cNvPr id="4108" name="CheckBox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2838450</xdr:colOff>
          <xdr:row>28</xdr:row>
          <xdr:rowOff>0</xdr:rowOff>
        </xdr:from>
        <xdr:to>
          <xdr:col>2</xdr:col>
          <xdr:colOff>3800475</xdr:colOff>
          <xdr:row>28</xdr:row>
          <xdr:rowOff>209550</xdr:rowOff>
        </xdr:to>
        <xdr:sp macro="" textlink="">
          <xdr:nvSpPr>
            <xdr:cNvPr id="4109" name="CheckBox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3857625</xdr:colOff>
          <xdr:row>28</xdr:row>
          <xdr:rowOff>0</xdr:rowOff>
        </xdr:from>
        <xdr:to>
          <xdr:col>2</xdr:col>
          <xdr:colOff>4819650</xdr:colOff>
          <xdr:row>28</xdr:row>
          <xdr:rowOff>209550</xdr:rowOff>
        </xdr:to>
        <xdr:sp macro="" textlink="">
          <xdr:nvSpPr>
            <xdr:cNvPr id="4110" name="CheckBox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4876800</xdr:colOff>
          <xdr:row>28</xdr:row>
          <xdr:rowOff>0</xdr:rowOff>
        </xdr:from>
        <xdr:to>
          <xdr:col>3</xdr:col>
          <xdr:colOff>876300</xdr:colOff>
          <xdr:row>28</xdr:row>
          <xdr:rowOff>209550</xdr:rowOff>
        </xdr:to>
        <xdr:sp macro="" textlink="">
          <xdr:nvSpPr>
            <xdr:cNvPr id="4111" name="CheckBox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28</xdr:row>
          <xdr:rowOff>0</xdr:rowOff>
        </xdr:from>
        <xdr:to>
          <xdr:col>3</xdr:col>
          <xdr:colOff>1914525</xdr:colOff>
          <xdr:row>28</xdr:row>
          <xdr:rowOff>209550</xdr:rowOff>
        </xdr:to>
        <xdr:sp macro="" textlink="">
          <xdr:nvSpPr>
            <xdr:cNvPr id="4112" name="CheckBox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1943100</xdr:colOff>
          <xdr:row>28</xdr:row>
          <xdr:rowOff>0</xdr:rowOff>
        </xdr:from>
        <xdr:to>
          <xdr:col>3</xdr:col>
          <xdr:colOff>2905125</xdr:colOff>
          <xdr:row>28</xdr:row>
          <xdr:rowOff>209550</xdr:rowOff>
        </xdr:to>
        <xdr:sp macro="" textlink="">
          <xdr:nvSpPr>
            <xdr:cNvPr id="4113" name="CheckBox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33</xdr:row>
          <xdr:rowOff>66675</xdr:rowOff>
        </xdr:from>
        <xdr:to>
          <xdr:col>2</xdr:col>
          <xdr:colOff>1657350</xdr:colOff>
          <xdr:row>34</xdr:row>
          <xdr:rowOff>85725</xdr:rowOff>
        </xdr:to>
        <xdr:sp macro="" textlink="">
          <xdr:nvSpPr>
            <xdr:cNvPr id="4115" name="CheckBox8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33</xdr:row>
          <xdr:rowOff>57150</xdr:rowOff>
        </xdr:from>
        <xdr:to>
          <xdr:col>2</xdr:col>
          <xdr:colOff>2762250</xdr:colOff>
          <xdr:row>34</xdr:row>
          <xdr:rowOff>76200</xdr:rowOff>
        </xdr:to>
        <xdr:sp macro="" textlink="">
          <xdr:nvSpPr>
            <xdr:cNvPr id="4116" name="CheckBox9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2847975</xdr:colOff>
          <xdr:row>33</xdr:row>
          <xdr:rowOff>57150</xdr:rowOff>
        </xdr:from>
        <xdr:to>
          <xdr:col>2</xdr:col>
          <xdr:colOff>3810000</xdr:colOff>
          <xdr:row>34</xdr:row>
          <xdr:rowOff>76200</xdr:rowOff>
        </xdr:to>
        <xdr:sp macro="" textlink="">
          <xdr:nvSpPr>
            <xdr:cNvPr id="4117" name="CheckBox10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3867150</xdr:colOff>
          <xdr:row>33</xdr:row>
          <xdr:rowOff>57150</xdr:rowOff>
        </xdr:from>
        <xdr:to>
          <xdr:col>2</xdr:col>
          <xdr:colOff>4829175</xdr:colOff>
          <xdr:row>34</xdr:row>
          <xdr:rowOff>76200</xdr:rowOff>
        </xdr:to>
        <xdr:sp macro="" textlink="">
          <xdr:nvSpPr>
            <xdr:cNvPr id="4118" name="CheckBox11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4886325</xdr:colOff>
          <xdr:row>33</xdr:row>
          <xdr:rowOff>47625</xdr:rowOff>
        </xdr:from>
        <xdr:to>
          <xdr:col>3</xdr:col>
          <xdr:colOff>885825</xdr:colOff>
          <xdr:row>34</xdr:row>
          <xdr:rowOff>66675</xdr:rowOff>
        </xdr:to>
        <xdr:sp macro="" textlink="">
          <xdr:nvSpPr>
            <xdr:cNvPr id="4119" name="CheckBox12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33</xdr:row>
          <xdr:rowOff>47625</xdr:rowOff>
        </xdr:from>
        <xdr:to>
          <xdr:col>3</xdr:col>
          <xdr:colOff>1924050</xdr:colOff>
          <xdr:row>34</xdr:row>
          <xdr:rowOff>66675</xdr:rowOff>
        </xdr:to>
        <xdr:sp macro="" textlink="">
          <xdr:nvSpPr>
            <xdr:cNvPr id="4120" name="CheckBox13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33</xdr:row>
          <xdr:rowOff>57150</xdr:rowOff>
        </xdr:from>
        <xdr:to>
          <xdr:col>3</xdr:col>
          <xdr:colOff>2914650</xdr:colOff>
          <xdr:row>34</xdr:row>
          <xdr:rowOff>76200</xdr:rowOff>
        </xdr:to>
        <xdr:sp macro="" textlink="">
          <xdr:nvSpPr>
            <xdr:cNvPr id="4121" name="CheckBox14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2447925</xdr:colOff>
          <xdr:row>40</xdr:row>
          <xdr:rowOff>85725</xdr:rowOff>
        </xdr:from>
        <xdr:to>
          <xdr:col>2</xdr:col>
          <xdr:colOff>3657600</xdr:colOff>
          <xdr:row>42</xdr:row>
          <xdr:rowOff>28575</xdr:rowOff>
        </xdr:to>
        <xdr:sp macro="" textlink="">
          <xdr:nvSpPr>
            <xdr:cNvPr id="4124" name="CommandButton4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47625</xdr:rowOff>
    </xdr:from>
    <xdr:to>
      <xdr:col>11</xdr:col>
      <xdr:colOff>238125</xdr:colOff>
      <xdr:row>17</xdr:row>
      <xdr:rowOff>180975</xdr:rowOff>
    </xdr:to>
    <xdr:sp macro="" textlink="">
      <xdr:nvSpPr>
        <xdr:cNvPr id="2" name="1 Rectángulo redondeado"/>
        <xdr:cNvSpPr/>
      </xdr:nvSpPr>
      <xdr:spPr>
        <a:xfrm>
          <a:off x="2286000" y="1952625"/>
          <a:ext cx="6334125" cy="1466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2800" b="1">
              <a:solidFill>
                <a:srgbClr val="FF0000"/>
              </a:solidFill>
            </a:rPr>
            <a:t>LICENCIA</a:t>
          </a:r>
          <a:r>
            <a:rPr lang="es-CO" sz="2800" b="1" baseline="0">
              <a:solidFill>
                <a:srgbClr val="FF0000"/>
              </a:solidFill>
            </a:rPr>
            <a:t> VENCIDA</a:t>
          </a:r>
        </a:p>
        <a:p>
          <a:pPr algn="ctr"/>
          <a:endParaRPr lang="es-CO" sz="1100" baseline="0"/>
        </a:p>
        <a:p>
          <a:pPr algn="ctr"/>
          <a:r>
            <a:rPr lang="es-CO" sz="1100" baseline="0"/>
            <a:t>Comuniquese con Ideas de Inversión S.A.S, para renovar la licencia de funcionamiento.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image" Target="../media/image2.emf"/><Relationship Id="rId10" Type="http://schemas.openxmlformats.org/officeDocument/2006/relationships/comments" Target="../comments2.xml"/><Relationship Id="rId4" Type="http://schemas.openxmlformats.org/officeDocument/2006/relationships/control" Target="../activeX/activeX2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image" Target="../media/image10.emf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6.xml"/><Relationship Id="rId39" Type="http://schemas.openxmlformats.org/officeDocument/2006/relationships/image" Target="../media/image23.emf"/><Relationship Id="rId3" Type="http://schemas.openxmlformats.org/officeDocument/2006/relationships/vmlDrawing" Target="../drawings/vmlDrawing3.vml"/><Relationship Id="rId21" Type="http://schemas.openxmlformats.org/officeDocument/2006/relationships/image" Target="../media/image14.emf"/><Relationship Id="rId34" Type="http://schemas.openxmlformats.org/officeDocument/2006/relationships/control" Target="../activeX/activeX20.xml"/><Relationship Id="rId7" Type="http://schemas.openxmlformats.org/officeDocument/2006/relationships/image" Target="../media/image7.emf"/><Relationship Id="rId12" Type="http://schemas.openxmlformats.org/officeDocument/2006/relationships/control" Target="../activeX/activeX9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33" Type="http://schemas.openxmlformats.org/officeDocument/2006/relationships/image" Target="../media/image20.emf"/><Relationship Id="rId38" Type="http://schemas.openxmlformats.org/officeDocument/2006/relationships/control" Target="../activeX/activeX22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3.xml"/><Relationship Id="rId29" Type="http://schemas.openxmlformats.org/officeDocument/2006/relationships/image" Target="../media/image18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.xml"/><Relationship Id="rId11" Type="http://schemas.openxmlformats.org/officeDocument/2006/relationships/image" Target="../media/image9.emf"/><Relationship Id="rId24" Type="http://schemas.openxmlformats.org/officeDocument/2006/relationships/control" Target="../activeX/activeX15.xml"/><Relationship Id="rId32" Type="http://schemas.openxmlformats.org/officeDocument/2006/relationships/control" Target="../activeX/activeX19.xml"/><Relationship Id="rId37" Type="http://schemas.openxmlformats.org/officeDocument/2006/relationships/image" Target="../media/image22.emf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28" Type="http://schemas.openxmlformats.org/officeDocument/2006/relationships/control" Target="../activeX/activeX17.xml"/><Relationship Id="rId36" Type="http://schemas.openxmlformats.org/officeDocument/2006/relationships/control" Target="../activeX/activeX21.xml"/><Relationship Id="rId10" Type="http://schemas.openxmlformats.org/officeDocument/2006/relationships/control" Target="../activeX/activeX8.xml"/><Relationship Id="rId19" Type="http://schemas.openxmlformats.org/officeDocument/2006/relationships/image" Target="../media/image13.emf"/><Relationship Id="rId31" Type="http://schemas.openxmlformats.org/officeDocument/2006/relationships/image" Target="../media/image19.emf"/><Relationship Id="rId4" Type="http://schemas.openxmlformats.org/officeDocument/2006/relationships/control" Target="../activeX/activeX5.xml"/><Relationship Id="rId9" Type="http://schemas.openxmlformats.org/officeDocument/2006/relationships/image" Target="../media/image8.emf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4.xml"/><Relationship Id="rId27" Type="http://schemas.openxmlformats.org/officeDocument/2006/relationships/image" Target="../media/image17.emf"/><Relationship Id="rId30" Type="http://schemas.openxmlformats.org/officeDocument/2006/relationships/control" Target="../activeX/activeX18.xml"/><Relationship Id="rId35" Type="http://schemas.openxmlformats.org/officeDocument/2006/relationships/image" Target="../media/image2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I154"/>
  <sheetViews>
    <sheetView showRowColHeaders="0" workbookViewId="0">
      <selection activeCell="B2" sqref="B2"/>
    </sheetView>
  </sheetViews>
  <sheetFormatPr baseColWidth="10" defaultRowHeight="15" x14ac:dyDescent="0.25"/>
  <cols>
    <col min="1" max="1" width="10.7109375" style="89" bestFit="1" customWidth="1"/>
    <col min="2" max="2" width="19.28515625" style="89" bestFit="1" customWidth="1"/>
    <col min="3" max="3" width="30.85546875" style="89" bestFit="1" customWidth="1"/>
    <col min="4" max="4" width="12" style="96" bestFit="1" customWidth="1"/>
    <col min="5" max="5" width="15.7109375" style="93" bestFit="1" customWidth="1"/>
    <col min="6" max="6" width="17.85546875" style="93" bestFit="1" customWidth="1"/>
    <col min="7" max="7" width="22.7109375" style="89" bestFit="1" customWidth="1"/>
    <col min="8" max="8" width="25.140625" style="75" bestFit="1" customWidth="1"/>
    <col min="9" max="9" width="38.85546875" style="89" bestFit="1" customWidth="1"/>
    <col min="10" max="10" width="41.28515625" style="89" bestFit="1" customWidth="1"/>
    <col min="11" max="11" width="19.7109375" style="91" bestFit="1" customWidth="1"/>
    <col min="12" max="12" width="26.7109375" style="75" bestFit="1" customWidth="1"/>
    <col min="13" max="13" width="21" style="93" bestFit="1" customWidth="1"/>
    <col min="14" max="14" width="9.7109375" style="91" bestFit="1" customWidth="1"/>
    <col min="15" max="15" width="19.7109375" style="75" bestFit="1" customWidth="1"/>
    <col min="16" max="16" width="16.7109375" style="75" bestFit="1" customWidth="1"/>
    <col min="17" max="17" width="14.140625" style="75" bestFit="1" customWidth="1"/>
    <col min="18" max="18" width="13.28515625" style="75" bestFit="1" customWidth="1"/>
    <col min="19" max="19" width="10.28515625" style="75" bestFit="1" customWidth="1"/>
    <col min="20" max="23" width="14.5703125" style="99" bestFit="1" customWidth="1"/>
    <col min="24" max="24" width="14.5703125" style="75" bestFit="1" customWidth="1"/>
    <col min="25" max="25" width="14.5703125" style="76" bestFit="1" customWidth="1"/>
    <col min="26" max="26" width="14.5703125" style="75" bestFit="1" customWidth="1"/>
    <col min="27" max="27" width="43.140625" style="75" bestFit="1" customWidth="1"/>
    <col min="28" max="28" width="14.5703125" style="75" bestFit="1" customWidth="1"/>
    <col min="29" max="29" width="15.5703125" style="76" bestFit="1" customWidth="1"/>
    <col min="30" max="30" width="15.5703125" style="75" bestFit="1" customWidth="1"/>
    <col min="31" max="31" width="17.85546875" style="75" bestFit="1" customWidth="1"/>
    <col min="32" max="32" width="15.5703125" style="75" bestFit="1" customWidth="1"/>
    <col min="33" max="33" width="72.140625" style="75" bestFit="1" customWidth="1"/>
    <col min="34" max="34" width="70.42578125" style="75" bestFit="1" customWidth="1"/>
    <col min="35" max="35" width="15.5703125" style="75" bestFit="1" customWidth="1"/>
    <col min="36" max="16384" width="11.42578125" style="75"/>
  </cols>
  <sheetData>
    <row r="1" spans="1:35" s="17" customFormat="1" x14ac:dyDescent="0.25">
      <c r="A1" s="86"/>
      <c r="B1" s="86"/>
      <c r="C1" s="86"/>
      <c r="D1" s="94"/>
      <c r="E1" s="92"/>
      <c r="F1" s="92"/>
      <c r="G1" s="86"/>
      <c r="I1" s="86"/>
      <c r="J1" s="86"/>
      <c r="K1" s="90"/>
      <c r="M1" s="92"/>
      <c r="N1" s="90"/>
      <c r="T1" s="97"/>
      <c r="U1" s="97"/>
      <c r="V1" s="97"/>
      <c r="W1" s="97"/>
      <c r="Y1" s="72"/>
      <c r="AC1" s="72"/>
    </row>
    <row r="2" spans="1:35" s="17" customFormat="1" x14ac:dyDescent="0.25">
      <c r="A2" s="86"/>
      <c r="B2" s="86" t="s">
        <v>503</v>
      </c>
      <c r="C2" s="87"/>
      <c r="D2" s="94"/>
      <c r="E2" s="92"/>
      <c r="F2" s="92"/>
      <c r="G2" s="86"/>
      <c r="I2" s="86"/>
      <c r="J2" s="86"/>
      <c r="K2" s="90"/>
      <c r="M2" s="92"/>
      <c r="N2" s="90"/>
      <c r="T2" s="97"/>
      <c r="U2" s="97"/>
      <c r="V2" s="97"/>
      <c r="W2" s="97"/>
      <c r="Y2" s="72"/>
      <c r="AC2" s="72"/>
    </row>
    <row r="3" spans="1:35" s="17" customFormat="1" x14ac:dyDescent="0.25">
      <c r="A3" s="86"/>
      <c r="B3" s="86"/>
      <c r="C3" s="86"/>
      <c r="D3" s="94"/>
      <c r="E3" s="92"/>
      <c r="F3" s="92"/>
      <c r="G3" s="86"/>
      <c r="I3" s="86"/>
      <c r="J3" s="86"/>
      <c r="K3" s="90"/>
      <c r="M3" s="92"/>
      <c r="N3" s="90"/>
      <c r="T3" s="97"/>
      <c r="U3" s="97"/>
      <c r="V3" s="97"/>
      <c r="W3" s="97"/>
      <c r="Y3" s="72"/>
      <c r="AC3" s="72"/>
    </row>
    <row r="4" spans="1:35" s="17" customFormat="1" x14ac:dyDescent="0.25">
      <c r="A4" s="88" t="s">
        <v>0</v>
      </c>
      <c r="B4" s="88" t="s">
        <v>1</v>
      </c>
      <c r="C4" s="88" t="s">
        <v>196</v>
      </c>
      <c r="D4" s="95" t="s">
        <v>2</v>
      </c>
      <c r="E4" s="74" t="s">
        <v>3</v>
      </c>
      <c r="F4" s="74" t="s">
        <v>4</v>
      </c>
      <c r="G4" s="88" t="s">
        <v>5</v>
      </c>
      <c r="H4" s="73" t="s">
        <v>6</v>
      </c>
      <c r="I4" s="88" t="s">
        <v>87</v>
      </c>
      <c r="J4" s="88" t="s">
        <v>88</v>
      </c>
      <c r="K4" s="73" t="s">
        <v>89</v>
      </c>
      <c r="L4" s="73" t="s">
        <v>90</v>
      </c>
      <c r="M4" s="74" t="s">
        <v>91</v>
      </c>
      <c r="N4" s="73" t="s">
        <v>92</v>
      </c>
      <c r="O4" s="73" t="s">
        <v>93</v>
      </c>
      <c r="P4" s="73" t="s">
        <v>94</v>
      </c>
      <c r="Q4" s="73" t="s">
        <v>95</v>
      </c>
      <c r="R4" s="73" t="s">
        <v>96</v>
      </c>
      <c r="S4" s="73" t="s">
        <v>97</v>
      </c>
      <c r="T4" s="98" t="s">
        <v>98</v>
      </c>
      <c r="U4" s="98" t="s">
        <v>99</v>
      </c>
      <c r="V4" s="98" t="s">
        <v>100</v>
      </c>
      <c r="W4" s="100" t="s">
        <v>101</v>
      </c>
      <c r="X4" s="73" t="s">
        <v>102</v>
      </c>
      <c r="Y4" s="73" t="s">
        <v>103</v>
      </c>
      <c r="Z4" s="73" t="s">
        <v>104</v>
      </c>
      <c r="AA4" s="73" t="s">
        <v>105</v>
      </c>
      <c r="AB4" s="73" t="s">
        <v>106</v>
      </c>
      <c r="AC4" s="74" t="s">
        <v>107</v>
      </c>
      <c r="AD4" s="73" t="s">
        <v>108</v>
      </c>
      <c r="AE4" s="73" t="s">
        <v>109</v>
      </c>
      <c r="AF4" s="73" t="s">
        <v>110</v>
      </c>
      <c r="AG4" s="73" t="s">
        <v>111</v>
      </c>
      <c r="AH4" s="73" t="s">
        <v>112</v>
      </c>
      <c r="AI4" s="73" t="s">
        <v>113</v>
      </c>
    </row>
    <row r="5" spans="1:35" x14ac:dyDescent="0.25">
      <c r="A5" s="89" t="s">
        <v>160</v>
      </c>
      <c r="B5" s="89" t="s">
        <v>136</v>
      </c>
      <c r="C5" s="89" t="s">
        <v>258</v>
      </c>
      <c r="D5" s="101" t="s">
        <v>223</v>
      </c>
      <c r="E5" s="93">
        <v>42060</v>
      </c>
      <c r="F5" s="93">
        <v>42029</v>
      </c>
      <c r="G5" s="89" t="s">
        <v>202</v>
      </c>
      <c r="H5" s="75" t="s">
        <v>252</v>
      </c>
      <c r="I5" s="89" t="s">
        <v>253</v>
      </c>
      <c r="J5" s="89" t="s">
        <v>254</v>
      </c>
      <c r="K5" s="91" t="s">
        <v>40</v>
      </c>
      <c r="L5" s="75">
        <v>1064118626</v>
      </c>
      <c r="M5" s="93">
        <v>35320</v>
      </c>
      <c r="N5" s="91" t="s">
        <v>31</v>
      </c>
      <c r="O5" s="75">
        <v>3106175741</v>
      </c>
      <c r="P5" s="75">
        <v>5769616</v>
      </c>
      <c r="Q5" s="75" t="s">
        <v>255</v>
      </c>
      <c r="R5" s="75" t="s">
        <v>255</v>
      </c>
      <c r="S5" s="75" t="s">
        <v>255</v>
      </c>
      <c r="T5" s="99">
        <v>3</v>
      </c>
      <c r="U5" s="99">
        <v>5</v>
      </c>
      <c r="V5" s="99">
        <v>4</v>
      </c>
      <c r="W5" s="75">
        <v>0</v>
      </c>
      <c r="X5" s="75" t="s">
        <v>43</v>
      </c>
      <c r="Y5" s="76">
        <v>0</v>
      </c>
      <c r="Z5" s="75" t="s">
        <v>38</v>
      </c>
      <c r="AA5" s="75" t="s">
        <v>256</v>
      </c>
      <c r="AB5" s="75" t="s">
        <v>39</v>
      </c>
      <c r="AC5" s="76" t="s">
        <v>259</v>
      </c>
      <c r="AD5" s="75" t="s">
        <v>257</v>
      </c>
      <c r="AE5" s="75" t="s">
        <v>260</v>
      </c>
      <c r="AF5" s="75" t="s">
        <v>85</v>
      </c>
      <c r="AG5" s="75" t="s">
        <v>257</v>
      </c>
      <c r="AH5" s="75" t="s">
        <v>257</v>
      </c>
      <c r="AI5" s="75" t="s">
        <v>257</v>
      </c>
    </row>
    <row r="6" spans="1:35" x14ac:dyDescent="0.25">
      <c r="A6" s="89" t="s">
        <v>160</v>
      </c>
      <c r="B6" s="89" t="s">
        <v>136</v>
      </c>
      <c r="C6" s="89" t="s">
        <v>258</v>
      </c>
      <c r="D6" s="101" t="s">
        <v>223</v>
      </c>
      <c r="E6" s="93">
        <v>42060</v>
      </c>
      <c r="F6" s="93">
        <v>42029</v>
      </c>
      <c r="G6" s="89" t="s">
        <v>202</v>
      </c>
      <c r="H6" s="75" t="s">
        <v>252</v>
      </c>
      <c r="I6" s="89" t="s">
        <v>261</v>
      </c>
      <c r="J6" s="89" t="s">
        <v>262</v>
      </c>
      <c r="K6" s="91" t="s">
        <v>174</v>
      </c>
      <c r="L6" s="75">
        <v>98022021745</v>
      </c>
      <c r="M6" s="93">
        <v>35846</v>
      </c>
      <c r="N6" s="91" t="s">
        <v>31</v>
      </c>
      <c r="O6" s="75">
        <v>3168715953</v>
      </c>
      <c r="P6" s="75" t="s">
        <v>255</v>
      </c>
      <c r="Q6" s="75" t="s">
        <v>255</v>
      </c>
      <c r="R6" s="75" t="s">
        <v>255</v>
      </c>
      <c r="S6" s="75" t="s">
        <v>255</v>
      </c>
      <c r="T6" s="99">
        <v>4</v>
      </c>
      <c r="U6" s="99">
        <v>5</v>
      </c>
      <c r="V6" s="99">
        <v>4</v>
      </c>
      <c r="W6" s="75">
        <v>0</v>
      </c>
      <c r="X6" s="75" t="s">
        <v>8</v>
      </c>
      <c r="Y6" s="76">
        <v>0</v>
      </c>
      <c r="Z6" s="75" t="s">
        <v>38</v>
      </c>
      <c r="AA6" s="75" t="s">
        <v>256</v>
      </c>
      <c r="AB6" s="75" t="s">
        <v>39</v>
      </c>
      <c r="AC6" s="76" t="s">
        <v>259</v>
      </c>
      <c r="AD6" s="75" t="s">
        <v>39</v>
      </c>
      <c r="AE6" s="75" t="s">
        <v>260</v>
      </c>
      <c r="AF6" s="75" t="s">
        <v>85</v>
      </c>
      <c r="AG6" s="75" t="s">
        <v>257</v>
      </c>
      <c r="AH6" s="75" t="s">
        <v>257</v>
      </c>
      <c r="AI6" s="75" t="s">
        <v>257</v>
      </c>
    </row>
    <row r="7" spans="1:35" x14ac:dyDescent="0.25">
      <c r="A7" s="89" t="s">
        <v>160</v>
      </c>
      <c r="B7" s="89" t="s">
        <v>136</v>
      </c>
      <c r="C7" s="89" t="s">
        <v>258</v>
      </c>
      <c r="D7" s="101" t="s">
        <v>223</v>
      </c>
      <c r="E7" s="93">
        <v>42060</v>
      </c>
      <c r="F7" s="93">
        <v>42029</v>
      </c>
      <c r="G7" s="89" t="s">
        <v>202</v>
      </c>
      <c r="H7" s="75" t="s">
        <v>252</v>
      </c>
      <c r="I7" s="89" t="s">
        <v>263</v>
      </c>
      <c r="J7" s="89" t="s">
        <v>264</v>
      </c>
      <c r="K7" s="91" t="s">
        <v>174</v>
      </c>
      <c r="L7" s="75">
        <v>96061607800</v>
      </c>
      <c r="M7" s="93">
        <v>35232</v>
      </c>
      <c r="N7" s="91" t="s">
        <v>31</v>
      </c>
      <c r="O7" s="103">
        <v>3155042416</v>
      </c>
      <c r="P7" s="75">
        <v>5839025</v>
      </c>
      <c r="Q7" s="75" t="s">
        <v>255</v>
      </c>
      <c r="R7" s="75" t="s">
        <v>255</v>
      </c>
      <c r="S7" s="75" t="s">
        <v>255</v>
      </c>
      <c r="T7" s="99">
        <v>5</v>
      </c>
      <c r="U7" s="99">
        <v>5</v>
      </c>
      <c r="V7" s="99">
        <v>5</v>
      </c>
      <c r="W7" s="75">
        <v>0</v>
      </c>
      <c r="X7" s="75" t="s">
        <v>8</v>
      </c>
      <c r="Y7" s="76">
        <v>0</v>
      </c>
      <c r="Z7" s="75" t="s">
        <v>38</v>
      </c>
      <c r="AA7" s="75" t="s">
        <v>256</v>
      </c>
      <c r="AB7" s="75" t="s">
        <v>39</v>
      </c>
      <c r="AC7" s="76" t="s">
        <v>265</v>
      </c>
      <c r="AD7" s="75" t="s">
        <v>39</v>
      </c>
      <c r="AE7" s="75" t="s">
        <v>260</v>
      </c>
      <c r="AF7" s="75" t="s">
        <v>85</v>
      </c>
      <c r="AG7" s="75" t="s">
        <v>257</v>
      </c>
      <c r="AH7" s="75" t="s">
        <v>257</v>
      </c>
      <c r="AI7" s="75" t="s">
        <v>257</v>
      </c>
    </row>
    <row r="8" spans="1:35" x14ac:dyDescent="0.25">
      <c r="A8" s="89" t="s">
        <v>160</v>
      </c>
      <c r="B8" s="89" t="s">
        <v>136</v>
      </c>
      <c r="C8" s="89" t="s">
        <v>258</v>
      </c>
      <c r="D8" s="101" t="s">
        <v>223</v>
      </c>
      <c r="E8" s="93">
        <v>42060</v>
      </c>
      <c r="F8" s="93">
        <v>42029</v>
      </c>
      <c r="G8" s="89" t="s">
        <v>202</v>
      </c>
      <c r="H8" s="75" t="s">
        <v>252</v>
      </c>
      <c r="I8" s="89" t="s">
        <v>266</v>
      </c>
      <c r="J8" s="89" t="s">
        <v>267</v>
      </c>
      <c r="K8" s="91" t="s">
        <v>40</v>
      </c>
      <c r="L8" s="75">
        <v>1120750567</v>
      </c>
      <c r="M8" s="93">
        <v>35366</v>
      </c>
      <c r="N8" s="91" t="s">
        <v>31</v>
      </c>
      <c r="O8" s="75">
        <v>3045210024</v>
      </c>
      <c r="P8" s="75" t="s">
        <v>255</v>
      </c>
      <c r="Q8" s="75" t="s">
        <v>255</v>
      </c>
      <c r="R8" s="75" t="s">
        <v>255</v>
      </c>
      <c r="S8" s="75" t="s">
        <v>255</v>
      </c>
      <c r="T8" s="99">
        <v>4</v>
      </c>
      <c r="U8" s="99">
        <v>4</v>
      </c>
      <c r="V8" s="99">
        <v>3</v>
      </c>
      <c r="W8" s="75">
        <v>0</v>
      </c>
      <c r="X8" s="75" t="s">
        <v>8</v>
      </c>
      <c r="Y8" s="76">
        <v>0</v>
      </c>
      <c r="Z8" s="75" t="s">
        <v>38</v>
      </c>
      <c r="AA8" s="75" t="s">
        <v>256</v>
      </c>
      <c r="AB8" s="75" t="s">
        <v>39</v>
      </c>
      <c r="AC8" s="76" t="s">
        <v>268</v>
      </c>
      <c r="AD8" s="75" t="s">
        <v>39</v>
      </c>
      <c r="AE8" s="75" t="s">
        <v>269</v>
      </c>
      <c r="AF8" s="75" t="s">
        <v>85</v>
      </c>
      <c r="AG8" s="75" t="s">
        <v>257</v>
      </c>
      <c r="AH8" s="75" t="s">
        <v>257</v>
      </c>
      <c r="AI8" s="75" t="s">
        <v>257</v>
      </c>
    </row>
    <row r="9" spans="1:35" x14ac:dyDescent="0.25">
      <c r="A9" s="89" t="s">
        <v>160</v>
      </c>
      <c r="B9" s="89" t="s">
        <v>136</v>
      </c>
      <c r="C9" s="89" t="s">
        <v>258</v>
      </c>
      <c r="D9" s="101" t="s">
        <v>223</v>
      </c>
      <c r="E9" s="93">
        <v>42060</v>
      </c>
      <c r="F9" s="93">
        <v>42029</v>
      </c>
      <c r="G9" s="89" t="s">
        <v>202</v>
      </c>
      <c r="H9" s="75" t="s">
        <v>252</v>
      </c>
      <c r="I9" s="89" t="s">
        <v>270</v>
      </c>
      <c r="J9" s="89" t="s">
        <v>271</v>
      </c>
      <c r="K9" s="91" t="s">
        <v>40</v>
      </c>
      <c r="L9" s="75">
        <v>1122820090</v>
      </c>
      <c r="M9" s="93">
        <v>35450</v>
      </c>
      <c r="N9" s="91" t="s">
        <v>36</v>
      </c>
      <c r="O9" s="75">
        <v>3135352142</v>
      </c>
      <c r="P9" s="75">
        <v>5890915</v>
      </c>
      <c r="Q9" s="75" t="s">
        <v>255</v>
      </c>
      <c r="R9" s="75" t="s">
        <v>255</v>
      </c>
      <c r="S9" s="75" t="s">
        <v>255</v>
      </c>
      <c r="T9" s="99">
        <v>5</v>
      </c>
      <c r="U9" s="99">
        <v>5</v>
      </c>
      <c r="V9" s="99">
        <v>5</v>
      </c>
      <c r="W9" s="75">
        <v>0</v>
      </c>
      <c r="X9" s="75" t="s">
        <v>8</v>
      </c>
      <c r="Y9" s="76">
        <v>0</v>
      </c>
      <c r="Z9" s="75" t="s">
        <v>38</v>
      </c>
      <c r="AA9" s="75" t="s">
        <v>256</v>
      </c>
      <c r="AB9" s="75" t="s">
        <v>39</v>
      </c>
      <c r="AC9" s="76" t="s">
        <v>268</v>
      </c>
      <c r="AD9" s="75" t="s">
        <v>39</v>
      </c>
      <c r="AE9" s="75" t="s">
        <v>260</v>
      </c>
      <c r="AF9" s="75" t="s">
        <v>85</v>
      </c>
      <c r="AG9" s="75" t="s">
        <v>257</v>
      </c>
      <c r="AH9" s="75" t="s">
        <v>257</v>
      </c>
      <c r="AI9" s="75" t="s">
        <v>257</v>
      </c>
    </row>
    <row r="10" spans="1:35" x14ac:dyDescent="0.25">
      <c r="A10" s="89" t="s">
        <v>160</v>
      </c>
      <c r="B10" s="89" t="s">
        <v>136</v>
      </c>
      <c r="C10" s="89" t="s">
        <v>258</v>
      </c>
      <c r="D10" s="101" t="s">
        <v>223</v>
      </c>
      <c r="E10" s="93">
        <v>42060</v>
      </c>
      <c r="F10" s="93">
        <v>42029</v>
      </c>
      <c r="G10" s="89" t="s">
        <v>202</v>
      </c>
      <c r="H10" s="75" t="s">
        <v>252</v>
      </c>
      <c r="I10" s="89" t="s">
        <v>272</v>
      </c>
      <c r="J10" s="89" t="s">
        <v>273</v>
      </c>
      <c r="K10" s="91" t="s">
        <v>40</v>
      </c>
      <c r="L10" s="75">
        <v>1081826813</v>
      </c>
      <c r="M10" s="93">
        <v>35007</v>
      </c>
      <c r="N10" s="91" t="s">
        <v>31</v>
      </c>
      <c r="O10" s="75">
        <v>3006855128</v>
      </c>
      <c r="P10" s="75" t="s">
        <v>255</v>
      </c>
      <c r="Q10" s="75" t="s">
        <v>255</v>
      </c>
      <c r="R10" s="75" t="s">
        <v>255</v>
      </c>
      <c r="S10" s="75" t="s">
        <v>255</v>
      </c>
      <c r="T10" s="99">
        <v>4</v>
      </c>
      <c r="U10" s="99">
        <v>4</v>
      </c>
      <c r="V10" s="99">
        <v>4</v>
      </c>
      <c r="W10" s="75">
        <v>0</v>
      </c>
      <c r="X10" s="75" t="s">
        <v>8</v>
      </c>
      <c r="Y10" s="76">
        <v>0</v>
      </c>
      <c r="Z10" s="75" t="s">
        <v>38</v>
      </c>
      <c r="AA10" s="75" t="s">
        <v>256</v>
      </c>
      <c r="AB10" s="75" t="s">
        <v>39</v>
      </c>
      <c r="AC10" s="76" t="s">
        <v>265</v>
      </c>
      <c r="AD10" s="75" t="s">
        <v>34</v>
      </c>
      <c r="AE10" s="75" t="s">
        <v>269</v>
      </c>
      <c r="AF10" s="75" t="s">
        <v>85</v>
      </c>
      <c r="AG10" s="75" t="s">
        <v>257</v>
      </c>
      <c r="AH10" s="75" t="s">
        <v>257</v>
      </c>
      <c r="AI10" s="75" t="s">
        <v>274</v>
      </c>
    </row>
    <row r="11" spans="1:35" x14ac:dyDescent="0.25">
      <c r="A11" s="89" t="s">
        <v>160</v>
      </c>
      <c r="B11" s="89" t="s">
        <v>136</v>
      </c>
      <c r="C11" s="89" t="s">
        <v>258</v>
      </c>
      <c r="D11" s="101" t="s">
        <v>223</v>
      </c>
      <c r="E11" s="93">
        <v>42060</v>
      </c>
      <c r="F11" s="93">
        <v>42029</v>
      </c>
      <c r="G11" s="89" t="s">
        <v>202</v>
      </c>
      <c r="H11" s="75" t="s">
        <v>252</v>
      </c>
      <c r="I11" s="89" t="s">
        <v>275</v>
      </c>
      <c r="J11" s="89" t="s">
        <v>276</v>
      </c>
      <c r="K11" s="91" t="s">
        <v>40</v>
      </c>
      <c r="L11" s="75">
        <v>1065812560</v>
      </c>
      <c r="M11" s="93">
        <v>34659</v>
      </c>
      <c r="N11" s="91" t="s">
        <v>31</v>
      </c>
      <c r="O11" s="75">
        <v>3155622911</v>
      </c>
      <c r="P11" s="75">
        <v>5733762</v>
      </c>
      <c r="Q11" s="75" t="s">
        <v>255</v>
      </c>
      <c r="R11" s="75" t="s">
        <v>255</v>
      </c>
      <c r="S11" s="75" t="s">
        <v>255</v>
      </c>
      <c r="T11" s="99">
        <v>4</v>
      </c>
      <c r="U11" s="99">
        <v>5</v>
      </c>
      <c r="V11" s="99">
        <v>3</v>
      </c>
      <c r="W11" s="75">
        <v>0</v>
      </c>
      <c r="X11" s="75" t="s">
        <v>8</v>
      </c>
      <c r="Y11" s="76">
        <v>0</v>
      </c>
      <c r="Z11" s="75" t="s">
        <v>38</v>
      </c>
      <c r="AA11" s="75" t="s">
        <v>256</v>
      </c>
      <c r="AB11" s="75" t="s">
        <v>39</v>
      </c>
      <c r="AC11" s="76" t="s">
        <v>277</v>
      </c>
      <c r="AD11" s="75" t="s">
        <v>34</v>
      </c>
      <c r="AE11" s="75" t="s">
        <v>260</v>
      </c>
      <c r="AF11" s="75" t="s">
        <v>86</v>
      </c>
      <c r="AG11" s="75" t="s">
        <v>257</v>
      </c>
      <c r="AH11" s="75" t="s">
        <v>257</v>
      </c>
      <c r="AI11" s="75" t="s">
        <v>274</v>
      </c>
    </row>
    <row r="12" spans="1:35" x14ac:dyDescent="0.25">
      <c r="A12" s="89" t="s">
        <v>160</v>
      </c>
      <c r="B12" s="89" t="s">
        <v>136</v>
      </c>
      <c r="C12" s="89" t="s">
        <v>258</v>
      </c>
      <c r="D12" s="101" t="s">
        <v>223</v>
      </c>
      <c r="E12" s="93">
        <v>42060</v>
      </c>
      <c r="F12" s="93">
        <v>42029</v>
      </c>
      <c r="G12" s="89" t="s">
        <v>202</v>
      </c>
      <c r="H12" s="75" t="s">
        <v>252</v>
      </c>
      <c r="I12" s="89" t="s">
        <v>278</v>
      </c>
      <c r="J12" s="89" t="s">
        <v>279</v>
      </c>
      <c r="K12" s="91" t="s">
        <v>40</v>
      </c>
      <c r="L12" s="75">
        <v>1065664805</v>
      </c>
      <c r="M12" s="93">
        <v>34526</v>
      </c>
      <c r="N12" s="91" t="s">
        <v>31</v>
      </c>
      <c r="O12" s="75">
        <v>3013776461</v>
      </c>
      <c r="P12" s="75">
        <v>5601444</v>
      </c>
      <c r="Q12" s="75" t="s">
        <v>255</v>
      </c>
      <c r="R12" s="75" t="s">
        <v>255</v>
      </c>
      <c r="S12" s="75" t="s">
        <v>255</v>
      </c>
      <c r="T12" s="99">
        <v>5</v>
      </c>
      <c r="U12" s="99">
        <v>5</v>
      </c>
      <c r="V12" s="99">
        <v>5</v>
      </c>
      <c r="W12" s="75">
        <v>0</v>
      </c>
      <c r="X12" s="75" t="s">
        <v>8</v>
      </c>
      <c r="Y12" s="76">
        <v>0</v>
      </c>
      <c r="Z12" s="75" t="s">
        <v>38</v>
      </c>
      <c r="AA12" s="75" t="s">
        <v>256</v>
      </c>
      <c r="AB12" s="75" t="s">
        <v>39</v>
      </c>
      <c r="AC12" s="76" t="s">
        <v>268</v>
      </c>
      <c r="AD12" s="75" t="s">
        <v>39</v>
      </c>
      <c r="AE12" s="75" t="s">
        <v>280</v>
      </c>
      <c r="AF12" s="75" t="s">
        <v>85</v>
      </c>
      <c r="AG12" s="75" t="s">
        <v>257</v>
      </c>
      <c r="AH12" s="75" t="s">
        <v>257</v>
      </c>
      <c r="AI12" s="75" t="s">
        <v>257</v>
      </c>
    </row>
    <row r="13" spans="1:35" x14ac:dyDescent="0.25">
      <c r="A13" s="89" t="s">
        <v>160</v>
      </c>
      <c r="B13" s="89" t="s">
        <v>136</v>
      </c>
      <c r="C13" s="89" t="s">
        <v>258</v>
      </c>
      <c r="D13" s="101" t="s">
        <v>223</v>
      </c>
      <c r="E13" s="93">
        <v>42060</v>
      </c>
      <c r="F13" s="93">
        <v>42029</v>
      </c>
      <c r="G13" s="89" t="s">
        <v>202</v>
      </c>
      <c r="H13" s="75" t="s">
        <v>252</v>
      </c>
      <c r="I13" s="89" t="s">
        <v>281</v>
      </c>
      <c r="J13" s="89" t="s">
        <v>282</v>
      </c>
      <c r="K13" s="91" t="s">
        <v>40</v>
      </c>
      <c r="L13" s="75">
        <v>1065819330</v>
      </c>
      <c r="M13" s="93" t="s">
        <v>255</v>
      </c>
      <c r="N13" s="91" t="s">
        <v>31</v>
      </c>
      <c r="O13" s="75">
        <v>3015966362</v>
      </c>
      <c r="P13" s="75">
        <v>5883645</v>
      </c>
      <c r="Q13" s="75" t="s">
        <v>255</v>
      </c>
      <c r="R13" s="75" t="s">
        <v>255</v>
      </c>
      <c r="S13" s="75" t="s">
        <v>255</v>
      </c>
      <c r="T13" s="99">
        <v>4</v>
      </c>
      <c r="U13" s="99">
        <v>5</v>
      </c>
      <c r="V13" s="99">
        <v>4</v>
      </c>
      <c r="W13" s="75">
        <v>0</v>
      </c>
      <c r="X13" s="75" t="s">
        <v>8</v>
      </c>
      <c r="Y13" s="76">
        <v>0</v>
      </c>
      <c r="Z13" s="75" t="s">
        <v>38</v>
      </c>
      <c r="AA13" s="75" t="s">
        <v>256</v>
      </c>
      <c r="AB13" s="75" t="s">
        <v>39</v>
      </c>
      <c r="AC13" s="76" t="s">
        <v>268</v>
      </c>
      <c r="AD13" s="75" t="s">
        <v>39</v>
      </c>
      <c r="AE13" s="75" t="s">
        <v>280</v>
      </c>
      <c r="AF13" s="75" t="s">
        <v>85</v>
      </c>
      <c r="AG13" s="75" t="s">
        <v>257</v>
      </c>
      <c r="AH13" s="75" t="s">
        <v>274</v>
      </c>
      <c r="AI13" s="75" t="s">
        <v>274</v>
      </c>
    </row>
    <row r="14" spans="1:35" x14ac:dyDescent="0.25">
      <c r="A14" s="89" t="s">
        <v>160</v>
      </c>
      <c r="B14" s="89" t="s">
        <v>136</v>
      </c>
      <c r="C14" s="89" t="s">
        <v>258</v>
      </c>
      <c r="D14" s="101" t="s">
        <v>223</v>
      </c>
      <c r="E14" s="93">
        <v>42060</v>
      </c>
      <c r="F14" s="93">
        <v>42029</v>
      </c>
      <c r="G14" s="89" t="s">
        <v>202</v>
      </c>
      <c r="H14" s="75" t="s">
        <v>252</v>
      </c>
      <c r="I14" s="89" t="s">
        <v>283</v>
      </c>
      <c r="J14" s="89" t="s">
        <v>255</v>
      </c>
      <c r="K14" s="91" t="s">
        <v>40</v>
      </c>
      <c r="L14" s="75">
        <v>1064117902</v>
      </c>
      <c r="M14" s="93">
        <v>35100</v>
      </c>
      <c r="N14" s="91" t="s">
        <v>31</v>
      </c>
      <c r="O14" s="75">
        <v>3202355325</v>
      </c>
      <c r="P14" s="75" t="s">
        <v>255</v>
      </c>
      <c r="Q14" s="75" t="s">
        <v>255</v>
      </c>
      <c r="R14" s="75" t="s">
        <v>255</v>
      </c>
      <c r="S14" s="75" t="s">
        <v>255</v>
      </c>
      <c r="T14" s="99">
        <v>5</v>
      </c>
      <c r="U14" s="99">
        <v>5</v>
      </c>
      <c r="V14" s="99">
        <v>4</v>
      </c>
      <c r="W14" s="75">
        <v>0</v>
      </c>
      <c r="X14" s="75" t="s">
        <v>43</v>
      </c>
      <c r="Y14" s="104" t="s">
        <v>284</v>
      </c>
      <c r="Z14" s="75" t="s">
        <v>38</v>
      </c>
      <c r="AA14" s="75" t="s">
        <v>256</v>
      </c>
      <c r="AB14" s="75" t="s">
        <v>39</v>
      </c>
      <c r="AC14" s="76" t="s">
        <v>285</v>
      </c>
      <c r="AD14" s="75" t="s">
        <v>39</v>
      </c>
      <c r="AE14" s="75" t="s">
        <v>280</v>
      </c>
      <c r="AF14" s="75" t="s">
        <v>85</v>
      </c>
      <c r="AG14" s="75" t="s">
        <v>257</v>
      </c>
      <c r="AH14" s="75" t="s">
        <v>257</v>
      </c>
      <c r="AI14" s="75" t="s">
        <v>274</v>
      </c>
    </row>
    <row r="15" spans="1:35" x14ac:dyDescent="0.25">
      <c r="A15" s="89" t="s">
        <v>160</v>
      </c>
      <c r="B15" s="89" t="s">
        <v>136</v>
      </c>
      <c r="C15" s="89" t="s">
        <v>258</v>
      </c>
      <c r="D15" s="101" t="s">
        <v>223</v>
      </c>
      <c r="E15" s="93">
        <v>42060</v>
      </c>
      <c r="F15" s="93">
        <v>42029</v>
      </c>
      <c r="G15" s="89" t="s">
        <v>202</v>
      </c>
      <c r="H15" s="75" t="s">
        <v>252</v>
      </c>
      <c r="I15" s="89" t="s">
        <v>286</v>
      </c>
      <c r="J15" s="89" t="s">
        <v>287</v>
      </c>
      <c r="K15" s="91" t="s">
        <v>40</v>
      </c>
      <c r="L15" s="75">
        <v>1075265696</v>
      </c>
      <c r="M15" s="93" t="s">
        <v>255</v>
      </c>
      <c r="N15" s="91" t="s">
        <v>36</v>
      </c>
      <c r="O15" s="75">
        <v>3202343362</v>
      </c>
      <c r="P15" s="75">
        <v>0</v>
      </c>
      <c r="Q15" s="75" t="s">
        <v>255</v>
      </c>
      <c r="R15" s="75" t="s">
        <v>255</v>
      </c>
      <c r="S15" s="75" t="s">
        <v>255</v>
      </c>
      <c r="T15" s="99">
        <v>5</v>
      </c>
      <c r="U15" s="99">
        <v>5</v>
      </c>
      <c r="V15" s="99">
        <v>5</v>
      </c>
      <c r="W15" s="75">
        <v>0</v>
      </c>
      <c r="X15" s="75" t="s">
        <v>43</v>
      </c>
      <c r="Y15" s="104" t="s">
        <v>284</v>
      </c>
      <c r="Z15" s="75" t="s">
        <v>38</v>
      </c>
      <c r="AA15" s="75" t="s">
        <v>256</v>
      </c>
      <c r="AB15" s="75" t="s">
        <v>39</v>
      </c>
      <c r="AC15" s="76" t="s">
        <v>259</v>
      </c>
      <c r="AD15" s="75" t="s">
        <v>34</v>
      </c>
      <c r="AE15" s="75" t="s">
        <v>269</v>
      </c>
      <c r="AF15" s="75" t="s">
        <v>84</v>
      </c>
      <c r="AG15" s="75" t="s">
        <v>257</v>
      </c>
      <c r="AH15" s="75" t="s">
        <v>257</v>
      </c>
      <c r="AI15" s="75" t="s">
        <v>257</v>
      </c>
    </row>
    <row r="16" spans="1:35" x14ac:dyDescent="0.25">
      <c r="A16" s="89" t="s">
        <v>160</v>
      </c>
      <c r="B16" s="89" t="s">
        <v>136</v>
      </c>
      <c r="C16" s="89" t="s">
        <v>258</v>
      </c>
      <c r="D16" s="101" t="s">
        <v>223</v>
      </c>
      <c r="E16" s="93">
        <v>42060</v>
      </c>
      <c r="F16" s="93">
        <v>42029</v>
      </c>
      <c r="G16" s="89" t="s">
        <v>202</v>
      </c>
      <c r="H16" s="75" t="s">
        <v>252</v>
      </c>
      <c r="I16" s="89" t="s">
        <v>288</v>
      </c>
      <c r="J16" s="89" t="s">
        <v>289</v>
      </c>
      <c r="K16" s="91" t="s">
        <v>40</v>
      </c>
      <c r="L16" s="75">
        <v>1081804342</v>
      </c>
      <c r="M16" s="93">
        <v>33075</v>
      </c>
      <c r="N16" s="91" t="s">
        <v>31</v>
      </c>
      <c r="O16" s="103">
        <v>3106248284</v>
      </c>
      <c r="P16" s="75" t="s">
        <v>255</v>
      </c>
      <c r="Q16" s="75" t="s">
        <v>255</v>
      </c>
      <c r="R16" s="75" t="s">
        <v>255</v>
      </c>
      <c r="S16" s="75" t="s">
        <v>255</v>
      </c>
      <c r="T16" s="99">
        <v>5</v>
      </c>
      <c r="U16" s="99">
        <v>5</v>
      </c>
      <c r="V16" s="99">
        <v>5</v>
      </c>
      <c r="W16" s="75">
        <v>0</v>
      </c>
      <c r="X16" s="75" t="s">
        <v>8</v>
      </c>
      <c r="Y16" s="76">
        <v>0</v>
      </c>
      <c r="Z16" s="75" t="s">
        <v>38</v>
      </c>
      <c r="AA16" s="75" t="s">
        <v>256</v>
      </c>
      <c r="AB16" s="75" t="s">
        <v>39</v>
      </c>
      <c r="AC16" s="76" t="s">
        <v>268</v>
      </c>
      <c r="AD16" s="75" t="s">
        <v>39</v>
      </c>
      <c r="AE16" s="75" t="s">
        <v>280</v>
      </c>
      <c r="AF16" s="75" t="s">
        <v>84</v>
      </c>
      <c r="AG16" s="75" t="s">
        <v>290</v>
      </c>
      <c r="AH16" s="75" t="s">
        <v>291</v>
      </c>
      <c r="AI16" s="75" t="s">
        <v>34</v>
      </c>
    </row>
    <row r="17" spans="1:35" x14ac:dyDescent="0.25">
      <c r="A17" s="89" t="s">
        <v>160</v>
      </c>
      <c r="B17" s="89" t="s">
        <v>136</v>
      </c>
      <c r="C17" s="89" t="s">
        <v>258</v>
      </c>
      <c r="D17" s="101" t="s">
        <v>223</v>
      </c>
      <c r="E17" s="93">
        <v>42060</v>
      </c>
      <c r="F17" s="93">
        <v>42029</v>
      </c>
      <c r="G17" s="89" t="s">
        <v>202</v>
      </c>
      <c r="H17" s="75" t="s">
        <v>252</v>
      </c>
      <c r="I17" s="89" t="s">
        <v>292</v>
      </c>
      <c r="J17" s="89" t="s">
        <v>293</v>
      </c>
      <c r="K17" s="91" t="s">
        <v>40</v>
      </c>
      <c r="L17" s="75">
        <v>1065816569</v>
      </c>
      <c r="M17" s="93">
        <v>34748</v>
      </c>
      <c r="N17" s="91" t="s">
        <v>31</v>
      </c>
      <c r="O17" s="75">
        <v>3178858986</v>
      </c>
      <c r="P17" s="75">
        <v>0</v>
      </c>
      <c r="Q17" s="75" t="s">
        <v>255</v>
      </c>
      <c r="R17" s="75" t="s">
        <v>255</v>
      </c>
      <c r="S17" s="75" t="s">
        <v>255</v>
      </c>
      <c r="T17" s="99">
        <v>4</v>
      </c>
      <c r="U17" s="99">
        <v>4</v>
      </c>
      <c r="V17" s="99">
        <v>4</v>
      </c>
      <c r="W17" s="75">
        <v>0</v>
      </c>
      <c r="X17" s="75" t="s">
        <v>8</v>
      </c>
      <c r="Y17" s="76">
        <v>0</v>
      </c>
      <c r="Z17" s="75" t="s">
        <v>38</v>
      </c>
      <c r="AA17" s="75" t="s">
        <v>256</v>
      </c>
      <c r="AB17" s="75" t="s">
        <v>39</v>
      </c>
      <c r="AC17" s="76" t="s">
        <v>294</v>
      </c>
      <c r="AD17" s="75" t="s">
        <v>34</v>
      </c>
      <c r="AE17" s="75" t="s">
        <v>260</v>
      </c>
      <c r="AF17" s="75">
        <v>0</v>
      </c>
      <c r="AG17" s="75" t="s">
        <v>257</v>
      </c>
      <c r="AH17" s="75" t="s">
        <v>257</v>
      </c>
      <c r="AI17" s="75" t="s">
        <v>34</v>
      </c>
    </row>
    <row r="18" spans="1:35" x14ac:dyDescent="0.25">
      <c r="A18" s="102" t="s">
        <v>160</v>
      </c>
      <c r="B18" s="89" t="s">
        <v>136</v>
      </c>
      <c r="C18" s="89" t="s">
        <v>258</v>
      </c>
      <c r="D18" s="101" t="s">
        <v>223</v>
      </c>
      <c r="E18" s="93">
        <v>42060</v>
      </c>
      <c r="F18" s="93">
        <v>42029</v>
      </c>
      <c r="G18" s="89" t="s">
        <v>202</v>
      </c>
      <c r="H18" s="75" t="s">
        <v>252</v>
      </c>
      <c r="I18" s="89" t="s">
        <v>295</v>
      </c>
      <c r="J18" s="89" t="s">
        <v>296</v>
      </c>
      <c r="K18" s="91" t="s">
        <v>40</v>
      </c>
      <c r="L18" s="75">
        <v>1065645421</v>
      </c>
      <c r="M18" s="93" t="s">
        <v>255</v>
      </c>
      <c r="N18" s="91" t="s">
        <v>36</v>
      </c>
      <c r="O18" s="75">
        <v>3106582784</v>
      </c>
      <c r="P18" s="75" t="s">
        <v>255</v>
      </c>
      <c r="Q18" s="75" t="s">
        <v>255</v>
      </c>
      <c r="R18" s="75" t="s">
        <v>255</v>
      </c>
      <c r="S18" s="75" t="s">
        <v>255</v>
      </c>
      <c r="T18" s="99">
        <v>4</v>
      </c>
      <c r="U18" s="99">
        <v>5</v>
      </c>
      <c r="V18" s="99">
        <v>4</v>
      </c>
      <c r="W18" s="75">
        <v>0</v>
      </c>
      <c r="X18" s="75" t="s">
        <v>8</v>
      </c>
      <c r="Y18" s="76">
        <v>0</v>
      </c>
      <c r="Z18" s="75" t="s">
        <v>38</v>
      </c>
      <c r="AA18" s="75" t="s">
        <v>256</v>
      </c>
      <c r="AB18" s="75" t="s">
        <v>39</v>
      </c>
      <c r="AC18" s="76" t="s">
        <v>294</v>
      </c>
      <c r="AD18" s="75" t="s">
        <v>39</v>
      </c>
      <c r="AE18" s="75" t="s">
        <v>280</v>
      </c>
      <c r="AF18" s="75" t="s">
        <v>85</v>
      </c>
      <c r="AG18" s="75" t="s">
        <v>257</v>
      </c>
      <c r="AH18" s="75" t="s">
        <v>257</v>
      </c>
      <c r="AI18" s="75" t="s">
        <v>257</v>
      </c>
    </row>
    <row r="19" spans="1:35" x14ac:dyDescent="0.25">
      <c r="A19" s="89" t="s">
        <v>160</v>
      </c>
      <c r="B19" s="89" t="s">
        <v>136</v>
      </c>
      <c r="C19" s="89" t="s">
        <v>258</v>
      </c>
      <c r="D19" s="101" t="s">
        <v>223</v>
      </c>
      <c r="E19" s="93">
        <v>42060</v>
      </c>
      <c r="F19" s="93">
        <v>42029</v>
      </c>
      <c r="G19" s="89" t="s">
        <v>202</v>
      </c>
      <c r="H19" s="75" t="s">
        <v>252</v>
      </c>
      <c r="I19" s="89" t="s">
        <v>297</v>
      </c>
      <c r="J19" s="89" t="s">
        <v>298</v>
      </c>
      <c r="K19" s="91" t="s">
        <v>40</v>
      </c>
      <c r="L19" s="75">
        <v>1065650718</v>
      </c>
      <c r="M19" s="93" t="s">
        <v>255</v>
      </c>
      <c r="N19" s="91" t="s">
        <v>36</v>
      </c>
      <c r="O19" s="75">
        <v>3185732329</v>
      </c>
      <c r="P19" s="75" t="s">
        <v>255</v>
      </c>
      <c r="Q19" s="75" t="s">
        <v>255</v>
      </c>
      <c r="R19" s="75" t="s">
        <v>255</v>
      </c>
      <c r="S19" s="75" t="s">
        <v>255</v>
      </c>
      <c r="T19" s="99">
        <v>5</v>
      </c>
      <c r="U19" s="99">
        <v>4</v>
      </c>
      <c r="V19" s="99">
        <v>5</v>
      </c>
      <c r="W19" s="75">
        <v>0</v>
      </c>
      <c r="X19" s="75" t="s">
        <v>8</v>
      </c>
      <c r="Y19" s="76">
        <v>0</v>
      </c>
      <c r="Z19" s="75" t="s">
        <v>38</v>
      </c>
      <c r="AA19" s="75" t="s">
        <v>256</v>
      </c>
      <c r="AB19" s="75" t="s">
        <v>39</v>
      </c>
      <c r="AC19" s="76" t="s">
        <v>294</v>
      </c>
      <c r="AD19" s="75">
        <v>0</v>
      </c>
      <c r="AE19" s="75" t="s">
        <v>280</v>
      </c>
      <c r="AF19" s="75" t="s">
        <v>85</v>
      </c>
      <c r="AG19" s="75" t="s">
        <v>257</v>
      </c>
      <c r="AH19" s="75" t="s">
        <v>257</v>
      </c>
      <c r="AI19" s="75" t="s">
        <v>257</v>
      </c>
    </row>
    <row r="20" spans="1:35" x14ac:dyDescent="0.25">
      <c r="A20" s="89" t="s">
        <v>160</v>
      </c>
      <c r="B20" s="89" t="s">
        <v>136</v>
      </c>
      <c r="C20" s="89" t="s">
        <v>258</v>
      </c>
      <c r="D20" s="101" t="s">
        <v>223</v>
      </c>
      <c r="E20" s="93">
        <v>42060</v>
      </c>
      <c r="F20" s="93">
        <v>42029</v>
      </c>
      <c r="G20" s="89" t="s">
        <v>202</v>
      </c>
      <c r="H20" s="75" t="s">
        <v>252</v>
      </c>
      <c r="I20" s="89" t="s">
        <v>299</v>
      </c>
      <c r="J20" s="89" t="s">
        <v>300</v>
      </c>
      <c r="K20" s="91" t="s">
        <v>40</v>
      </c>
      <c r="L20" s="75">
        <v>1065812606</v>
      </c>
      <c r="M20" s="93" t="s">
        <v>255</v>
      </c>
      <c r="N20" s="91" t="s">
        <v>36</v>
      </c>
      <c r="O20" s="75">
        <v>3104210519</v>
      </c>
      <c r="P20" s="75" t="s">
        <v>255</v>
      </c>
      <c r="Q20" s="75" t="s">
        <v>255</v>
      </c>
      <c r="R20" s="75" t="s">
        <v>255</v>
      </c>
      <c r="S20" s="75" t="s">
        <v>255</v>
      </c>
      <c r="T20" s="99">
        <v>4</v>
      </c>
      <c r="U20" s="99">
        <v>4</v>
      </c>
      <c r="V20" s="99">
        <v>4</v>
      </c>
      <c r="W20" s="75">
        <v>0</v>
      </c>
      <c r="X20" s="75" t="s">
        <v>8</v>
      </c>
      <c r="Y20" s="76">
        <v>0</v>
      </c>
      <c r="Z20" s="75" t="s">
        <v>38</v>
      </c>
      <c r="AA20" s="75" t="s">
        <v>256</v>
      </c>
      <c r="AB20" s="75" t="s">
        <v>39</v>
      </c>
      <c r="AC20" s="76" t="s">
        <v>294</v>
      </c>
      <c r="AD20" s="75" t="s">
        <v>39</v>
      </c>
      <c r="AE20" s="75" t="s">
        <v>280</v>
      </c>
      <c r="AF20" s="75" t="s">
        <v>85</v>
      </c>
      <c r="AG20" s="75" t="s">
        <v>257</v>
      </c>
      <c r="AH20" s="75" t="s">
        <v>257</v>
      </c>
      <c r="AI20" s="75" t="s">
        <v>257</v>
      </c>
    </row>
    <row r="21" spans="1:35" x14ac:dyDescent="0.25">
      <c r="A21" s="89" t="s">
        <v>160</v>
      </c>
      <c r="B21" s="89" t="s">
        <v>136</v>
      </c>
      <c r="C21" s="89" t="s">
        <v>258</v>
      </c>
      <c r="D21" s="101" t="s">
        <v>223</v>
      </c>
      <c r="E21" s="93">
        <v>42060</v>
      </c>
      <c r="F21" s="93">
        <v>42029</v>
      </c>
      <c r="G21" s="89" t="s">
        <v>202</v>
      </c>
      <c r="H21" s="75" t="s">
        <v>252</v>
      </c>
      <c r="I21" s="89" t="s">
        <v>301</v>
      </c>
      <c r="J21" s="89" t="s">
        <v>302</v>
      </c>
      <c r="K21" s="91" t="s">
        <v>40</v>
      </c>
      <c r="L21" s="75">
        <v>1065604267</v>
      </c>
      <c r="M21" s="93" t="s">
        <v>255</v>
      </c>
      <c r="N21" s="91" t="s">
        <v>36</v>
      </c>
      <c r="O21" s="103">
        <v>3046309950</v>
      </c>
      <c r="P21" s="75" t="s">
        <v>255</v>
      </c>
      <c r="Q21" s="75" t="s">
        <v>255</v>
      </c>
      <c r="R21" s="75" t="s">
        <v>255</v>
      </c>
      <c r="S21" s="75" t="s">
        <v>255</v>
      </c>
      <c r="T21" s="99">
        <v>5</v>
      </c>
      <c r="U21" s="99">
        <v>5</v>
      </c>
      <c r="V21" s="99">
        <v>5</v>
      </c>
      <c r="W21" s="75">
        <v>0</v>
      </c>
      <c r="X21" s="75" t="s">
        <v>8</v>
      </c>
      <c r="Y21" s="76">
        <v>0</v>
      </c>
      <c r="Z21" s="75" t="s">
        <v>38</v>
      </c>
      <c r="AA21" s="75" t="s">
        <v>256</v>
      </c>
      <c r="AB21" s="75" t="s">
        <v>39</v>
      </c>
      <c r="AC21" s="76" t="s">
        <v>277</v>
      </c>
      <c r="AD21" s="75" t="s">
        <v>39</v>
      </c>
      <c r="AE21" s="75" t="s">
        <v>280</v>
      </c>
      <c r="AF21" s="75" t="s">
        <v>85</v>
      </c>
      <c r="AG21" s="75" t="s">
        <v>257</v>
      </c>
      <c r="AH21" s="75" t="s">
        <v>257</v>
      </c>
      <c r="AI21" s="75" t="s">
        <v>257</v>
      </c>
    </row>
    <row r="22" spans="1:35" x14ac:dyDescent="0.25">
      <c r="A22" s="89" t="s">
        <v>160</v>
      </c>
      <c r="B22" s="89" t="s">
        <v>136</v>
      </c>
      <c r="C22" s="89" t="s">
        <v>258</v>
      </c>
      <c r="D22" s="101" t="s">
        <v>223</v>
      </c>
      <c r="E22" s="93">
        <v>42060</v>
      </c>
      <c r="F22" s="93">
        <v>42029</v>
      </c>
      <c r="G22" s="89" t="s">
        <v>202</v>
      </c>
      <c r="H22" s="75" t="s">
        <v>252</v>
      </c>
      <c r="I22" s="89" t="s">
        <v>303</v>
      </c>
      <c r="J22" s="89" t="s">
        <v>304</v>
      </c>
      <c r="K22" s="91" t="s">
        <v>40</v>
      </c>
      <c r="L22" s="75">
        <v>1151198979</v>
      </c>
      <c r="M22" s="93" t="s">
        <v>255</v>
      </c>
      <c r="N22" s="91" t="s">
        <v>36</v>
      </c>
      <c r="O22" s="75">
        <v>3045420885</v>
      </c>
      <c r="P22" s="75" t="s">
        <v>255</v>
      </c>
      <c r="Q22" s="75" t="s">
        <v>255</v>
      </c>
      <c r="R22" s="75" t="s">
        <v>255</v>
      </c>
      <c r="S22" s="75" t="s">
        <v>255</v>
      </c>
      <c r="T22" s="99">
        <v>4</v>
      </c>
      <c r="U22" s="99">
        <v>4</v>
      </c>
      <c r="V22" s="99">
        <v>4</v>
      </c>
      <c r="W22" s="75">
        <v>0</v>
      </c>
      <c r="X22" s="75" t="s">
        <v>8</v>
      </c>
      <c r="Y22" s="76">
        <v>0</v>
      </c>
      <c r="Z22" s="75" t="s">
        <v>38</v>
      </c>
      <c r="AA22" s="75" t="s">
        <v>256</v>
      </c>
      <c r="AB22" s="75" t="s">
        <v>39</v>
      </c>
      <c r="AC22" s="76" t="s">
        <v>277</v>
      </c>
      <c r="AD22" s="75" t="s">
        <v>39</v>
      </c>
      <c r="AE22" s="75" t="s">
        <v>280</v>
      </c>
      <c r="AF22" s="75" t="s">
        <v>85</v>
      </c>
      <c r="AG22" s="75" t="s">
        <v>257</v>
      </c>
      <c r="AH22" s="75" t="s">
        <v>257</v>
      </c>
      <c r="AI22" s="75" t="s">
        <v>257</v>
      </c>
    </row>
    <row r="23" spans="1:35" x14ac:dyDescent="0.25">
      <c r="A23" s="89" t="s">
        <v>160</v>
      </c>
      <c r="B23" s="89" t="s">
        <v>136</v>
      </c>
      <c r="C23" s="89" t="s">
        <v>258</v>
      </c>
      <c r="D23" s="101" t="s">
        <v>223</v>
      </c>
      <c r="E23" s="93">
        <v>42060</v>
      </c>
      <c r="F23" s="93">
        <v>42029</v>
      </c>
      <c r="G23" s="89" t="s">
        <v>202</v>
      </c>
      <c r="H23" s="75" t="s">
        <v>252</v>
      </c>
      <c r="I23" s="89" t="s">
        <v>305</v>
      </c>
      <c r="J23" s="89" t="s">
        <v>306</v>
      </c>
      <c r="K23" s="91" t="s">
        <v>40</v>
      </c>
      <c r="L23" s="75">
        <v>1003265485</v>
      </c>
      <c r="M23" s="93" t="s">
        <v>255</v>
      </c>
      <c r="N23" s="91" t="s">
        <v>36</v>
      </c>
      <c r="O23" s="75">
        <v>3006950470</v>
      </c>
      <c r="P23" s="75" t="s">
        <v>255</v>
      </c>
      <c r="Q23" s="75" t="s">
        <v>255</v>
      </c>
      <c r="R23" s="75" t="s">
        <v>255</v>
      </c>
      <c r="S23" s="75" t="s">
        <v>255</v>
      </c>
      <c r="T23" s="99">
        <v>4</v>
      </c>
      <c r="U23" s="99">
        <v>5</v>
      </c>
      <c r="V23" s="99">
        <v>4</v>
      </c>
      <c r="W23" s="75">
        <v>0</v>
      </c>
      <c r="X23" s="75" t="s">
        <v>8</v>
      </c>
      <c r="Y23" s="76">
        <v>0</v>
      </c>
      <c r="Z23" s="75" t="s">
        <v>38</v>
      </c>
      <c r="AA23" s="75" t="s">
        <v>256</v>
      </c>
      <c r="AB23" s="75" t="s">
        <v>39</v>
      </c>
      <c r="AC23" s="76" t="s">
        <v>277</v>
      </c>
      <c r="AD23" s="75" t="s">
        <v>39</v>
      </c>
      <c r="AE23" s="75" t="s">
        <v>280</v>
      </c>
      <c r="AF23" s="75" t="s">
        <v>85</v>
      </c>
      <c r="AG23" s="75" t="s">
        <v>257</v>
      </c>
      <c r="AH23" s="75" t="s">
        <v>257</v>
      </c>
      <c r="AI23" s="75" t="s">
        <v>257</v>
      </c>
    </row>
    <row r="24" spans="1:35" x14ac:dyDescent="0.25">
      <c r="A24" s="89" t="s">
        <v>160</v>
      </c>
      <c r="B24" s="89" t="s">
        <v>136</v>
      </c>
      <c r="C24" s="89" t="s">
        <v>258</v>
      </c>
      <c r="D24" s="101" t="s">
        <v>223</v>
      </c>
      <c r="E24" s="93">
        <v>42060</v>
      </c>
      <c r="F24" s="93">
        <v>42029</v>
      </c>
      <c r="G24" s="89" t="s">
        <v>202</v>
      </c>
      <c r="H24" s="75" t="s">
        <v>252</v>
      </c>
      <c r="I24" s="89" t="s">
        <v>307</v>
      </c>
      <c r="J24" s="89" t="s">
        <v>308</v>
      </c>
      <c r="K24" s="91" t="s">
        <v>40</v>
      </c>
      <c r="L24" s="75">
        <v>1064113105</v>
      </c>
      <c r="M24" s="93" t="s">
        <v>255</v>
      </c>
      <c r="N24" s="91" t="s">
        <v>31</v>
      </c>
      <c r="O24" s="75">
        <v>3015973043</v>
      </c>
      <c r="P24" s="75" t="s">
        <v>255</v>
      </c>
      <c r="Q24" s="75" t="s">
        <v>255</v>
      </c>
      <c r="R24" s="75" t="s">
        <v>255</v>
      </c>
      <c r="S24" s="75" t="s">
        <v>255</v>
      </c>
      <c r="T24" s="99">
        <v>3</v>
      </c>
      <c r="U24" s="99">
        <v>4</v>
      </c>
      <c r="V24" s="99">
        <v>5</v>
      </c>
      <c r="W24" s="75">
        <v>0</v>
      </c>
      <c r="X24" s="75" t="s">
        <v>8</v>
      </c>
      <c r="Y24" s="76">
        <v>0</v>
      </c>
      <c r="Z24" s="75" t="s">
        <v>38</v>
      </c>
      <c r="AA24" s="75" t="s">
        <v>256</v>
      </c>
      <c r="AB24" s="75" t="s">
        <v>39</v>
      </c>
      <c r="AC24" s="76" t="s">
        <v>268</v>
      </c>
      <c r="AD24" s="75" t="s">
        <v>39</v>
      </c>
      <c r="AE24" s="75" t="s">
        <v>280</v>
      </c>
      <c r="AF24" s="75" t="s">
        <v>85</v>
      </c>
      <c r="AG24" s="75" t="s">
        <v>257</v>
      </c>
      <c r="AH24" s="75" t="s">
        <v>257</v>
      </c>
      <c r="AI24" s="75" t="s">
        <v>257</v>
      </c>
    </row>
    <row r="25" spans="1:35" x14ac:dyDescent="0.25">
      <c r="A25" s="89" t="s">
        <v>160</v>
      </c>
      <c r="B25" s="89" t="s">
        <v>136</v>
      </c>
      <c r="C25" s="89" t="s">
        <v>258</v>
      </c>
      <c r="D25" s="101" t="s">
        <v>223</v>
      </c>
      <c r="E25" s="93">
        <v>42060</v>
      </c>
      <c r="F25" s="93">
        <v>42029</v>
      </c>
      <c r="G25" s="89" t="s">
        <v>202</v>
      </c>
      <c r="H25" s="75" t="s">
        <v>252</v>
      </c>
      <c r="I25" s="89" t="s">
        <v>309</v>
      </c>
      <c r="J25" s="89" t="s">
        <v>310</v>
      </c>
      <c r="K25" s="91" t="s">
        <v>40</v>
      </c>
      <c r="L25" s="75">
        <v>1065599501</v>
      </c>
      <c r="M25" s="93" t="s">
        <v>255</v>
      </c>
      <c r="N25" s="91" t="s">
        <v>36</v>
      </c>
      <c r="O25" s="103">
        <v>3218672048</v>
      </c>
      <c r="P25" s="75" t="s">
        <v>255</v>
      </c>
      <c r="Q25" s="75" t="s">
        <v>255</v>
      </c>
      <c r="R25" s="75" t="s">
        <v>255</v>
      </c>
      <c r="S25" s="75" t="s">
        <v>255</v>
      </c>
      <c r="T25" s="99">
        <v>4</v>
      </c>
      <c r="U25" s="99">
        <v>4</v>
      </c>
      <c r="V25" s="99">
        <v>4</v>
      </c>
      <c r="W25" s="75">
        <v>0</v>
      </c>
      <c r="X25" s="75" t="s">
        <v>8</v>
      </c>
      <c r="Y25" s="76">
        <v>0</v>
      </c>
      <c r="Z25" s="75" t="s">
        <v>38</v>
      </c>
      <c r="AA25" s="75" t="s">
        <v>256</v>
      </c>
      <c r="AB25" s="75" t="s">
        <v>39</v>
      </c>
      <c r="AC25" s="76" t="s">
        <v>268</v>
      </c>
      <c r="AD25" s="75" t="s">
        <v>39</v>
      </c>
      <c r="AE25" s="75" t="s">
        <v>280</v>
      </c>
      <c r="AF25" s="75" t="s">
        <v>85</v>
      </c>
      <c r="AG25" s="75" t="s">
        <v>257</v>
      </c>
      <c r="AH25" s="75" t="s">
        <v>257</v>
      </c>
      <c r="AI25" s="75" t="s">
        <v>257</v>
      </c>
    </row>
    <row r="26" spans="1:35" x14ac:dyDescent="0.25">
      <c r="A26" s="89" t="s">
        <v>160</v>
      </c>
      <c r="B26" s="89" t="s">
        <v>136</v>
      </c>
      <c r="C26" s="89" t="s">
        <v>258</v>
      </c>
      <c r="D26" s="101" t="s">
        <v>223</v>
      </c>
      <c r="E26" s="93">
        <v>42060</v>
      </c>
      <c r="F26" s="93">
        <v>42029</v>
      </c>
      <c r="G26" s="89" t="s">
        <v>202</v>
      </c>
      <c r="H26" s="75" t="s">
        <v>252</v>
      </c>
      <c r="I26" s="89" t="s">
        <v>311</v>
      </c>
      <c r="J26" s="89" t="s">
        <v>312</v>
      </c>
      <c r="K26" s="91" t="s">
        <v>40</v>
      </c>
      <c r="L26" s="75">
        <v>49786600</v>
      </c>
      <c r="M26" s="93" t="s">
        <v>255</v>
      </c>
      <c r="N26" s="91" t="s">
        <v>36</v>
      </c>
      <c r="O26" s="75">
        <v>3106396119</v>
      </c>
      <c r="P26" s="75" t="s">
        <v>255</v>
      </c>
      <c r="Q26" s="75" t="s">
        <v>255</v>
      </c>
      <c r="R26" s="75" t="s">
        <v>255</v>
      </c>
      <c r="S26" s="75" t="s">
        <v>255</v>
      </c>
      <c r="T26" s="99">
        <v>4</v>
      </c>
      <c r="U26" s="99">
        <v>4</v>
      </c>
      <c r="V26" s="99">
        <v>4</v>
      </c>
      <c r="W26" s="75">
        <v>0</v>
      </c>
      <c r="X26" s="75" t="s">
        <v>8</v>
      </c>
      <c r="Y26" s="76">
        <v>0</v>
      </c>
      <c r="Z26" s="75" t="s">
        <v>38</v>
      </c>
      <c r="AA26" s="75" t="s">
        <v>256</v>
      </c>
      <c r="AB26" s="75" t="s">
        <v>39</v>
      </c>
      <c r="AC26" s="76" t="s">
        <v>294</v>
      </c>
      <c r="AD26" s="75" t="s">
        <v>39</v>
      </c>
      <c r="AE26" s="75" t="s">
        <v>280</v>
      </c>
      <c r="AF26" s="75" t="s">
        <v>85</v>
      </c>
      <c r="AG26" s="75" t="s">
        <v>257</v>
      </c>
      <c r="AH26" s="75" t="s">
        <v>257</v>
      </c>
      <c r="AI26" s="75" t="s">
        <v>257</v>
      </c>
    </row>
    <row r="27" spans="1:35" x14ac:dyDescent="0.25">
      <c r="A27" s="89" t="s">
        <v>160</v>
      </c>
      <c r="B27" s="89" t="s">
        <v>136</v>
      </c>
      <c r="C27" s="89" t="s">
        <v>258</v>
      </c>
      <c r="D27" s="101" t="s">
        <v>223</v>
      </c>
      <c r="E27" s="93">
        <v>42060</v>
      </c>
      <c r="F27" s="93">
        <v>42029</v>
      </c>
      <c r="G27" s="89" t="s">
        <v>202</v>
      </c>
      <c r="H27" s="75" t="s">
        <v>252</v>
      </c>
      <c r="I27" s="89" t="s">
        <v>313</v>
      </c>
      <c r="J27" s="89" t="s">
        <v>314</v>
      </c>
      <c r="K27" s="91" t="s">
        <v>40</v>
      </c>
      <c r="L27" s="75">
        <v>77091914</v>
      </c>
      <c r="M27" s="93" t="s">
        <v>255</v>
      </c>
      <c r="N27" s="91" t="s">
        <v>31</v>
      </c>
      <c r="O27" s="75">
        <v>3002888838</v>
      </c>
      <c r="P27" s="75" t="s">
        <v>255</v>
      </c>
      <c r="Q27" s="75" t="s">
        <v>255</v>
      </c>
      <c r="R27" s="75" t="s">
        <v>255</v>
      </c>
      <c r="S27" s="75" t="s">
        <v>255</v>
      </c>
      <c r="T27" s="99">
        <v>5</v>
      </c>
      <c r="U27" s="99">
        <v>5</v>
      </c>
      <c r="V27" s="99">
        <v>5</v>
      </c>
      <c r="W27" s="75">
        <v>0</v>
      </c>
      <c r="X27" s="75" t="s">
        <v>8</v>
      </c>
      <c r="Y27" s="76">
        <v>0</v>
      </c>
      <c r="Z27" s="75" t="s">
        <v>38</v>
      </c>
      <c r="AA27" s="75" t="s">
        <v>256</v>
      </c>
      <c r="AB27" s="75" t="s">
        <v>39</v>
      </c>
      <c r="AC27" s="76" t="s">
        <v>294</v>
      </c>
      <c r="AD27" s="75" t="s">
        <v>39</v>
      </c>
      <c r="AE27" s="75" t="s">
        <v>280</v>
      </c>
      <c r="AF27" s="75" t="s">
        <v>85</v>
      </c>
      <c r="AG27" s="75" t="s">
        <v>257</v>
      </c>
      <c r="AH27" s="75" t="s">
        <v>257</v>
      </c>
      <c r="AI27" s="75" t="s">
        <v>257</v>
      </c>
    </row>
    <row r="28" spans="1:35" x14ac:dyDescent="0.25">
      <c r="A28" s="89" t="s">
        <v>160</v>
      </c>
      <c r="B28" s="89" t="s">
        <v>136</v>
      </c>
      <c r="C28" s="89" t="s">
        <v>258</v>
      </c>
      <c r="D28" s="101" t="s">
        <v>223</v>
      </c>
      <c r="E28" s="93">
        <v>42060</v>
      </c>
      <c r="F28" s="93">
        <v>42029</v>
      </c>
      <c r="G28" s="89" t="s">
        <v>202</v>
      </c>
      <c r="H28" s="75" t="s">
        <v>252</v>
      </c>
      <c r="I28" s="89" t="s">
        <v>315</v>
      </c>
      <c r="J28" s="89" t="s">
        <v>316</v>
      </c>
      <c r="K28" s="91" t="s">
        <v>40</v>
      </c>
      <c r="L28" s="75">
        <v>77184850</v>
      </c>
      <c r="M28" s="93" t="s">
        <v>255</v>
      </c>
      <c r="N28" s="91" t="s">
        <v>31</v>
      </c>
      <c r="O28" s="75">
        <v>3002462090</v>
      </c>
      <c r="P28" s="75" t="s">
        <v>255</v>
      </c>
      <c r="Q28" s="75" t="s">
        <v>255</v>
      </c>
      <c r="R28" s="75" t="s">
        <v>255</v>
      </c>
      <c r="S28" s="75" t="s">
        <v>255</v>
      </c>
      <c r="T28" s="99">
        <v>4</v>
      </c>
      <c r="U28" s="99">
        <v>4</v>
      </c>
      <c r="V28" s="99">
        <v>4</v>
      </c>
      <c r="W28" s="75">
        <v>0</v>
      </c>
      <c r="X28" s="75" t="s">
        <v>8</v>
      </c>
      <c r="Y28" s="76">
        <v>0</v>
      </c>
      <c r="Z28" s="75" t="s">
        <v>38</v>
      </c>
      <c r="AA28" s="75" t="s">
        <v>256</v>
      </c>
      <c r="AB28" s="75" t="s">
        <v>39</v>
      </c>
      <c r="AC28" s="76" t="s">
        <v>277</v>
      </c>
      <c r="AD28" s="75" t="s">
        <v>39</v>
      </c>
      <c r="AE28" s="75" t="s">
        <v>280</v>
      </c>
      <c r="AF28" s="75" t="s">
        <v>85</v>
      </c>
      <c r="AG28" s="75" t="s">
        <v>257</v>
      </c>
      <c r="AH28" s="75" t="s">
        <v>257</v>
      </c>
      <c r="AI28" s="75" t="s">
        <v>257</v>
      </c>
    </row>
    <row r="29" spans="1:35" x14ac:dyDescent="0.25">
      <c r="A29" s="89" t="s">
        <v>160</v>
      </c>
      <c r="B29" s="89" t="s">
        <v>136</v>
      </c>
      <c r="C29" s="89" t="s">
        <v>258</v>
      </c>
      <c r="D29" s="101" t="s">
        <v>223</v>
      </c>
      <c r="E29" s="93">
        <v>42060</v>
      </c>
      <c r="F29" s="93">
        <v>42029</v>
      </c>
      <c r="G29" s="89" t="s">
        <v>202</v>
      </c>
      <c r="H29" s="75" t="s">
        <v>252</v>
      </c>
      <c r="I29" s="89" t="s">
        <v>317</v>
      </c>
      <c r="J29" s="89" t="s">
        <v>318</v>
      </c>
      <c r="K29" s="91" t="s">
        <v>40</v>
      </c>
      <c r="L29" s="75">
        <v>1085226834</v>
      </c>
      <c r="M29" s="93" t="s">
        <v>255</v>
      </c>
      <c r="N29" s="91" t="s">
        <v>36</v>
      </c>
      <c r="O29" s="75">
        <v>3205593220</v>
      </c>
      <c r="P29" s="75" t="s">
        <v>255</v>
      </c>
      <c r="Q29" s="75" t="s">
        <v>255</v>
      </c>
      <c r="R29" s="75" t="s">
        <v>255</v>
      </c>
      <c r="S29" s="75" t="s">
        <v>255</v>
      </c>
      <c r="T29" s="99">
        <v>5</v>
      </c>
      <c r="U29" s="99">
        <v>5</v>
      </c>
      <c r="V29" s="99">
        <v>5</v>
      </c>
      <c r="W29" s="75">
        <v>0</v>
      </c>
      <c r="X29" s="75" t="s">
        <v>8</v>
      </c>
      <c r="Y29" s="76">
        <v>0</v>
      </c>
      <c r="Z29" s="75" t="s">
        <v>38</v>
      </c>
      <c r="AA29" s="75" t="s">
        <v>256</v>
      </c>
      <c r="AB29" s="75" t="s">
        <v>39</v>
      </c>
      <c r="AC29" s="76" t="s">
        <v>277</v>
      </c>
      <c r="AD29" s="75" t="s">
        <v>39</v>
      </c>
      <c r="AE29" s="75" t="s">
        <v>280</v>
      </c>
      <c r="AF29" s="75" t="s">
        <v>85</v>
      </c>
      <c r="AG29" s="75" t="s">
        <v>257</v>
      </c>
      <c r="AH29" s="75" t="s">
        <v>257</v>
      </c>
      <c r="AI29" s="75" t="s">
        <v>257</v>
      </c>
    </row>
    <row r="30" spans="1:35" x14ac:dyDescent="0.25">
      <c r="A30" s="89" t="s">
        <v>160</v>
      </c>
      <c r="B30" s="89" t="s">
        <v>136</v>
      </c>
      <c r="C30" s="89" t="s">
        <v>258</v>
      </c>
      <c r="D30" s="96" t="s">
        <v>223</v>
      </c>
      <c r="E30" s="93">
        <v>42060</v>
      </c>
      <c r="F30" s="93">
        <v>42060</v>
      </c>
      <c r="G30" s="89" t="s">
        <v>202</v>
      </c>
      <c r="H30" s="75" t="s">
        <v>319</v>
      </c>
      <c r="I30" s="89" t="s">
        <v>320</v>
      </c>
      <c r="J30" s="89" t="s">
        <v>321</v>
      </c>
      <c r="K30" s="91" t="s">
        <v>40</v>
      </c>
      <c r="L30" s="75">
        <v>1065639026</v>
      </c>
      <c r="M30" s="93" t="s">
        <v>255</v>
      </c>
      <c r="N30" s="91" t="s">
        <v>36</v>
      </c>
      <c r="O30" s="75">
        <v>3186094846</v>
      </c>
      <c r="P30" s="75" t="s">
        <v>255</v>
      </c>
      <c r="Q30" s="75" t="s">
        <v>255</v>
      </c>
      <c r="R30" s="75" t="s">
        <v>255</v>
      </c>
      <c r="S30" s="75" t="s">
        <v>255</v>
      </c>
      <c r="T30" s="99">
        <v>4</v>
      </c>
      <c r="U30" s="99">
        <v>4</v>
      </c>
      <c r="V30" s="99">
        <v>4</v>
      </c>
      <c r="W30" s="75">
        <v>0</v>
      </c>
      <c r="X30" s="75" t="s">
        <v>8</v>
      </c>
      <c r="Y30" s="76">
        <v>0</v>
      </c>
      <c r="Z30" s="75" t="s">
        <v>38</v>
      </c>
      <c r="AA30" s="75" t="s">
        <v>256</v>
      </c>
      <c r="AB30" s="75" t="s">
        <v>39</v>
      </c>
      <c r="AC30" s="76" t="s">
        <v>265</v>
      </c>
      <c r="AD30" s="75" t="s">
        <v>39</v>
      </c>
      <c r="AE30" s="75" t="s">
        <v>280</v>
      </c>
      <c r="AF30" s="75" t="s">
        <v>85</v>
      </c>
      <c r="AG30" s="75" t="s">
        <v>257</v>
      </c>
      <c r="AH30" s="75" t="s">
        <v>257</v>
      </c>
      <c r="AI30" s="75" t="s">
        <v>39</v>
      </c>
    </row>
    <row r="31" spans="1:35" x14ac:dyDescent="0.25">
      <c r="A31" s="89" t="s">
        <v>160</v>
      </c>
      <c r="B31" s="89" t="s">
        <v>136</v>
      </c>
      <c r="C31" s="89" t="s">
        <v>258</v>
      </c>
      <c r="D31" s="96" t="s">
        <v>223</v>
      </c>
      <c r="E31" s="93">
        <v>42060</v>
      </c>
      <c r="F31" s="93">
        <v>42060</v>
      </c>
      <c r="G31" s="89" t="s">
        <v>202</v>
      </c>
      <c r="H31" s="75" t="s">
        <v>319</v>
      </c>
      <c r="I31" s="89" t="s">
        <v>322</v>
      </c>
      <c r="J31" s="89" t="s">
        <v>323</v>
      </c>
      <c r="K31" s="91" t="s">
        <v>40</v>
      </c>
      <c r="L31" s="75">
        <v>72308615</v>
      </c>
      <c r="M31" s="93" t="s">
        <v>255</v>
      </c>
      <c r="N31" s="91" t="s">
        <v>31</v>
      </c>
      <c r="O31" s="76">
        <v>3042865003</v>
      </c>
      <c r="P31" s="75" t="s">
        <v>255</v>
      </c>
      <c r="Q31" s="75" t="s">
        <v>255</v>
      </c>
      <c r="R31" s="75" t="s">
        <v>255</v>
      </c>
      <c r="S31" s="75" t="s">
        <v>255</v>
      </c>
      <c r="T31" s="99">
        <v>5</v>
      </c>
      <c r="U31" s="99">
        <v>5</v>
      </c>
      <c r="V31" s="99">
        <v>5</v>
      </c>
      <c r="W31" s="99">
        <v>0</v>
      </c>
      <c r="X31" s="75" t="s">
        <v>8</v>
      </c>
      <c r="Y31" s="76">
        <v>0</v>
      </c>
      <c r="Z31" s="75" t="s">
        <v>38</v>
      </c>
      <c r="AA31" s="75" t="s">
        <v>256</v>
      </c>
      <c r="AB31" s="75" t="s">
        <v>39</v>
      </c>
      <c r="AC31" s="76" t="s">
        <v>277</v>
      </c>
      <c r="AD31" s="75" t="s">
        <v>34</v>
      </c>
      <c r="AE31" s="75" t="s">
        <v>324</v>
      </c>
      <c r="AF31" s="75" t="s">
        <v>85</v>
      </c>
      <c r="AG31" s="75" t="s">
        <v>257</v>
      </c>
      <c r="AH31" s="75" t="s">
        <v>257</v>
      </c>
      <c r="AI31" s="75" t="s">
        <v>257</v>
      </c>
    </row>
    <row r="32" spans="1:35" x14ac:dyDescent="0.25">
      <c r="A32" s="89" t="s">
        <v>160</v>
      </c>
      <c r="B32" s="89" t="s">
        <v>136</v>
      </c>
      <c r="C32" s="89" t="s">
        <v>258</v>
      </c>
      <c r="D32" s="96" t="s">
        <v>223</v>
      </c>
      <c r="E32" s="93">
        <v>42060</v>
      </c>
      <c r="F32" s="93">
        <v>42060</v>
      </c>
      <c r="G32" s="89" t="s">
        <v>202</v>
      </c>
      <c r="H32" s="75" t="s">
        <v>319</v>
      </c>
      <c r="I32" s="89" t="s">
        <v>325</v>
      </c>
      <c r="J32" s="89" t="s">
        <v>326</v>
      </c>
      <c r="K32" s="91" t="s">
        <v>174</v>
      </c>
      <c r="L32" s="75">
        <v>93051401316</v>
      </c>
      <c r="M32" s="93" t="s">
        <v>255</v>
      </c>
      <c r="N32" s="91" t="s">
        <v>36</v>
      </c>
      <c r="O32" s="75">
        <v>3013423313</v>
      </c>
      <c r="P32" s="75" t="s">
        <v>255</v>
      </c>
      <c r="Q32" s="75" t="s">
        <v>255</v>
      </c>
      <c r="R32" s="75" t="s">
        <v>255</v>
      </c>
      <c r="S32" s="75" t="s">
        <v>255</v>
      </c>
      <c r="T32" s="99">
        <v>5</v>
      </c>
      <c r="U32" s="99">
        <v>4</v>
      </c>
      <c r="V32" s="99">
        <v>5</v>
      </c>
      <c r="W32" s="99">
        <v>0</v>
      </c>
      <c r="X32" s="75" t="s">
        <v>8</v>
      </c>
      <c r="Y32" s="76">
        <v>0</v>
      </c>
      <c r="Z32" s="75" t="s">
        <v>38</v>
      </c>
      <c r="AA32" s="75" t="s">
        <v>256</v>
      </c>
      <c r="AB32" s="75" t="s">
        <v>39</v>
      </c>
      <c r="AC32" s="76" t="s">
        <v>294</v>
      </c>
      <c r="AD32" s="75" t="s">
        <v>34</v>
      </c>
      <c r="AE32" s="75" t="s">
        <v>260</v>
      </c>
      <c r="AF32" s="75" t="s">
        <v>85</v>
      </c>
      <c r="AG32" s="75" t="s">
        <v>257</v>
      </c>
      <c r="AH32" s="75" t="s">
        <v>257</v>
      </c>
      <c r="AI32" s="75" t="s">
        <v>257</v>
      </c>
    </row>
    <row r="33" spans="1:35" x14ac:dyDescent="0.25">
      <c r="A33" s="89" t="s">
        <v>160</v>
      </c>
      <c r="B33" s="89" t="s">
        <v>136</v>
      </c>
      <c r="C33" s="89" t="s">
        <v>258</v>
      </c>
      <c r="D33" s="96" t="s">
        <v>223</v>
      </c>
      <c r="E33" s="93">
        <v>42060</v>
      </c>
      <c r="F33" s="93">
        <v>42060</v>
      </c>
      <c r="G33" s="89" t="s">
        <v>202</v>
      </c>
      <c r="H33" s="75" t="s">
        <v>319</v>
      </c>
      <c r="I33" s="89" t="s">
        <v>327</v>
      </c>
      <c r="J33" s="89" t="s">
        <v>328</v>
      </c>
      <c r="K33" s="91" t="s">
        <v>40</v>
      </c>
      <c r="L33" s="75">
        <v>1082863929</v>
      </c>
      <c r="M33" s="93" t="s">
        <v>255</v>
      </c>
      <c r="N33" s="91" t="s">
        <v>36</v>
      </c>
      <c r="O33" s="75">
        <v>3174013464</v>
      </c>
      <c r="P33" s="75" t="s">
        <v>255</v>
      </c>
      <c r="Q33" s="75" t="s">
        <v>255</v>
      </c>
      <c r="R33" s="75" t="s">
        <v>255</v>
      </c>
      <c r="S33" s="75" t="s">
        <v>255</v>
      </c>
      <c r="T33" s="99">
        <v>4</v>
      </c>
      <c r="U33" s="99">
        <v>4</v>
      </c>
      <c r="V33" s="99">
        <v>4</v>
      </c>
      <c r="W33" s="99">
        <v>0</v>
      </c>
      <c r="X33" s="75" t="s">
        <v>8</v>
      </c>
      <c r="Y33" s="76">
        <v>0</v>
      </c>
      <c r="Z33" s="75" t="s">
        <v>38</v>
      </c>
      <c r="AA33" s="75" t="s">
        <v>256</v>
      </c>
      <c r="AB33" s="75" t="s">
        <v>39</v>
      </c>
      <c r="AC33" s="76" t="s">
        <v>277</v>
      </c>
      <c r="AD33" s="75" t="s">
        <v>34</v>
      </c>
      <c r="AE33" s="75" t="s">
        <v>324</v>
      </c>
      <c r="AF33" s="75" t="s">
        <v>85</v>
      </c>
      <c r="AG33" s="75" t="s">
        <v>257</v>
      </c>
      <c r="AH33" s="75" t="s">
        <v>257</v>
      </c>
      <c r="AI33" s="75" t="s">
        <v>257</v>
      </c>
    </row>
    <row r="34" spans="1:35" x14ac:dyDescent="0.25">
      <c r="A34" s="89" t="s">
        <v>160</v>
      </c>
      <c r="B34" s="89" t="s">
        <v>136</v>
      </c>
      <c r="C34" s="89" t="s">
        <v>258</v>
      </c>
      <c r="D34" s="96" t="s">
        <v>223</v>
      </c>
      <c r="E34" s="93">
        <v>42060</v>
      </c>
      <c r="F34" s="93">
        <v>42060</v>
      </c>
      <c r="G34" s="89" t="s">
        <v>202</v>
      </c>
      <c r="H34" s="75" t="s">
        <v>319</v>
      </c>
      <c r="I34" s="89" t="s">
        <v>329</v>
      </c>
      <c r="J34" s="89" t="s">
        <v>330</v>
      </c>
      <c r="K34" s="91" t="s">
        <v>40</v>
      </c>
      <c r="L34" s="75">
        <v>49792119</v>
      </c>
      <c r="M34" s="93" t="s">
        <v>255</v>
      </c>
      <c r="N34" s="91" t="s">
        <v>36</v>
      </c>
      <c r="O34" s="75">
        <v>3126553748</v>
      </c>
      <c r="P34" s="75" t="s">
        <v>255</v>
      </c>
      <c r="Q34" s="75" t="s">
        <v>255</v>
      </c>
      <c r="R34" s="75" t="s">
        <v>255</v>
      </c>
      <c r="S34" s="75">
        <v>5</v>
      </c>
      <c r="T34" s="99">
        <v>5</v>
      </c>
      <c r="U34" s="99">
        <v>5</v>
      </c>
      <c r="V34" s="99">
        <v>5</v>
      </c>
      <c r="W34" s="99">
        <v>0</v>
      </c>
      <c r="X34" s="75" t="s">
        <v>8</v>
      </c>
      <c r="Y34" s="76">
        <v>0</v>
      </c>
      <c r="Z34" s="75" t="s">
        <v>38</v>
      </c>
      <c r="AA34" s="75" t="s">
        <v>256</v>
      </c>
      <c r="AB34" s="75" t="s">
        <v>39</v>
      </c>
      <c r="AC34" s="76" t="s">
        <v>285</v>
      </c>
      <c r="AD34" s="75" t="s">
        <v>39</v>
      </c>
      <c r="AE34" s="75" t="s">
        <v>280</v>
      </c>
      <c r="AF34" s="75" t="s">
        <v>85</v>
      </c>
      <c r="AG34" s="75" t="s">
        <v>257</v>
      </c>
      <c r="AH34" s="75" t="s">
        <v>257</v>
      </c>
      <c r="AI34" s="75" t="s">
        <v>257</v>
      </c>
    </row>
    <row r="35" spans="1:35" x14ac:dyDescent="0.25">
      <c r="A35" s="89" t="s">
        <v>160</v>
      </c>
      <c r="B35" s="89" t="s">
        <v>136</v>
      </c>
      <c r="C35" s="89" t="s">
        <v>258</v>
      </c>
      <c r="D35" s="96" t="s">
        <v>223</v>
      </c>
      <c r="E35" s="93">
        <v>42060</v>
      </c>
      <c r="F35" s="93">
        <v>42060</v>
      </c>
      <c r="G35" s="89" t="s">
        <v>202</v>
      </c>
      <c r="H35" s="75" t="s">
        <v>319</v>
      </c>
      <c r="I35" s="89" t="s">
        <v>331</v>
      </c>
      <c r="J35" s="89" t="s">
        <v>332</v>
      </c>
      <c r="K35" s="91" t="s">
        <v>40</v>
      </c>
      <c r="L35" s="75">
        <v>1065568676</v>
      </c>
      <c r="M35" s="93" t="s">
        <v>255</v>
      </c>
      <c r="N35" s="91" t="s">
        <v>36</v>
      </c>
      <c r="O35" s="75">
        <v>3012189050</v>
      </c>
      <c r="P35" s="75" t="s">
        <v>255</v>
      </c>
      <c r="Q35" s="75" t="s">
        <v>255</v>
      </c>
      <c r="R35" s="75" t="s">
        <v>255</v>
      </c>
      <c r="S35" s="75" t="s">
        <v>255</v>
      </c>
      <c r="T35" s="99">
        <v>4</v>
      </c>
      <c r="U35" s="99">
        <v>4</v>
      </c>
      <c r="V35" s="99">
        <v>4</v>
      </c>
      <c r="W35" s="99">
        <v>0</v>
      </c>
      <c r="X35" s="75" t="s">
        <v>8</v>
      </c>
      <c r="Y35" s="76">
        <v>0</v>
      </c>
      <c r="Z35" s="75" t="s">
        <v>38</v>
      </c>
      <c r="AA35" s="75" t="s">
        <v>256</v>
      </c>
      <c r="AB35" s="75" t="s">
        <v>39</v>
      </c>
      <c r="AC35" s="76" t="s">
        <v>294</v>
      </c>
      <c r="AD35" s="75" t="s">
        <v>39</v>
      </c>
      <c r="AE35" s="75" t="s">
        <v>333</v>
      </c>
      <c r="AF35" s="75" t="s">
        <v>85</v>
      </c>
      <c r="AG35" s="75" t="s">
        <v>257</v>
      </c>
      <c r="AH35" s="75" t="s">
        <v>257</v>
      </c>
      <c r="AI35" s="75" t="s">
        <v>257</v>
      </c>
    </row>
    <row r="36" spans="1:35" x14ac:dyDescent="0.25">
      <c r="A36" s="89" t="s">
        <v>160</v>
      </c>
      <c r="B36" s="89" t="s">
        <v>136</v>
      </c>
      <c r="C36" s="89" t="s">
        <v>258</v>
      </c>
      <c r="D36" s="96" t="s">
        <v>223</v>
      </c>
      <c r="E36" s="93">
        <v>42060</v>
      </c>
      <c r="F36" s="93">
        <v>42060</v>
      </c>
      <c r="G36" s="89" t="s">
        <v>202</v>
      </c>
      <c r="H36" s="75" t="s">
        <v>319</v>
      </c>
      <c r="I36" s="89" t="s">
        <v>334</v>
      </c>
      <c r="J36" s="89" t="s">
        <v>332</v>
      </c>
      <c r="K36" s="91" t="s">
        <v>40</v>
      </c>
      <c r="L36" s="75">
        <v>1065568676</v>
      </c>
      <c r="M36" s="93" t="s">
        <v>255</v>
      </c>
      <c r="N36" s="91" t="s">
        <v>36</v>
      </c>
      <c r="O36" s="75">
        <v>3012189050</v>
      </c>
      <c r="P36" s="75" t="s">
        <v>255</v>
      </c>
      <c r="Q36" s="75" t="s">
        <v>255</v>
      </c>
      <c r="R36" s="75" t="s">
        <v>255</v>
      </c>
      <c r="S36" s="75" t="s">
        <v>255</v>
      </c>
      <c r="T36" s="99">
        <v>4</v>
      </c>
      <c r="U36" s="99">
        <v>4</v>
      </c>
      <c r="V36" s="99">
        <v>4</v>
      </c>
      <c r="W36" s="99">
        <v>0</v>
      </c>
      <c r="X36" s="75" t="s">
        <v>8</v>
      </c>
      <c r="Y36" s="76">
        <v>0</v>
      </c>
      <c r="Z36" s="75" t="s">
        <v>38</v>
      </c>
      <c r="AA36" s="75" t="s">
        <v>256</v>
      </c>
      <c r="AB36" s="75" t="s">
        <v>39</v>
      </c>
      <c r="AC36" s="76" t="s">
        <v>294</v>
      </c>
      <c r="AD36" s="75" t="s">
        <v>34</v>
      </c>
      <c r="AE36" s="75" t="s">
        <v>333</v>
      </c>
      <c r="AF36" s="75" t="s">
        <v>85</v>
      </c>
      <c r="AG36" s="75">
        <v>0</v>
      </c>
      <c r="AH36" s="75">
        <v>0</v>
      </c>
      <c r="AI36" s="75">
        <v>0</v>
      </c>
    </row>
    <row r="37" spans="1:35" x14ac:dyDescent="0.25">
      <c r="A37" s="89" t="s">
        <v>160</v>
      </c>
      <c r="B37" s="89" t="s">
        <v>136</v>
      </c>
      <c r="C37" s="89" t="s">
        <v>258</v>
      </c>
      <c r="D37" s="96" t="s">
        <v>223</v>
      </c>
      <c r="E37" s="93">
        <v>42060</v>
      </c>
      <c r="F37" s="93">
        <v>42060</v>
      </c>
      <c r="G37" s="89" t="s">
        <v>202</v>
      </c>
      <c r="H37" s="75" t="s">
        <v>319</v>
      </c>
      <c r="I37" s="89" t="s">
        <v>335</v>
      </c>
      <c r="J37" s="89" t="s">
        <v>336</v>
      </c>
      <c r="K37" s="91" t="s">
        <v>40</v>
      </c>
      <c r="L37" s="75">
        <v>49794755</v>
      </c>
      <c r="M37" s="93" t="s">
        <v>255</v>
      </c>
      <c r="N37" s="91" t="s">
        <v>36</v>
      </c>
      <c r="O37" s="75">
        <v>3013589447</v>
      </c>
      <c r="P37" s="75" t="s">
        <v>255</v>
      </c>
      <c r="Q37" s="75" t="s">
        <v>255</v>
      </c>
      <c r="R37" s="75" t="s">
        <v>255</v>
      </c>
      <c r="S37" s="75" t="s">
        <v>255</v>
      </c>
      <c r="T37" s="99">
        <v>5</v>
      </c>
      <c r="U37" s="99">
        <v>4</v>
      </c>
      <c r="V37" s="99">
        <v>5</v>
      </c>
      <c r="W37" s="99">
        <v>0</v>
      </c>
      <c r="X37" s="75" t="s">
        <v>8</v>
      </c>
      <c r="Y37" s="76">
        <v>0</v>
      </c>
      <c r="Z37" s="75" t="s">
        <v>38</v>
      </c>
      <c r="AA37" s="75" t="s">
        <v>256</v>
      </c>
      <c r="AB37" s="75" t="s">
        <v>39</v>
      </c>
      <c r="AC37" s="76" t="s">
        <v>294</v>
      </c>
      <c r="AD37" s="75" t="s">
        <v>34</v>
      </c>
      <c r="AE37" s="75" t="s">
        <v>324</v>
      </c>
      <c r="AF37" s="75" t="s">
        <v>85</v>
      </c>
      <c r="AG37" s="75">
        <v>0</v>
      </c>
      <c r="AH37" s="75">
        <v>0</v>
      </c>
      <c r="AI37" s="75">
        <v>0</v>
      </c>
    </row>
    <row r="38" spans="1:35" x14ac:dyDescent="0.25">
      <c r="A38" s="89" t="s">
        <v>160</v>
      </c>
      <c r="B38" s="89" t="s">
        <v>136</v>
      </c>
      <c r="C38" s="89" t="s">
        <v>258</v>
      </c>
      <c r="D38" s="96" t="s">
        <v>223</v>
      </c>
      <c r="E38" s="93">
        <v>42060</v>
      </c>
      <c r="F38" s="93">
        <v>42060</v>
      </c>
      <c r="G38" s="89" t="s">
        <v>202</v>
      </c>
      <c r="H38" s="75" t="s">
        <v>319</v>
      </c>
      <c r="I38" s="89" t="s">
        <v>337</v>
      </c>
      <c r="J38" s="89" t="s">
        <v>338</v>
      </c>
      <c r="K38" s="91" t="s">
        <v>40</v>
      </c>
      <c r="L38" s="75">
        <v>1065630274</v>
      </c>
      <c r="M38" s="93" t="s">
        <v>255</v>
      </c>
      <c r="N38" s="91" t="s">
        <v>31</v>
      </c>
      <c r="O38" s="75">
        <v>3045282968</v>
      </c>
      <c r="P38" s="75" t="s">
        <v>255</v>
      </c>
      <c r="Q38" s="75" t="s">
        <v>255</v>
      </c>
      <c r="R38" s="75" t="s">
        <v>255</v>
      </c>
      <c r="S38" s="75" t="s">
        <v>255</v>
      </c>
      <c r="T38" s="99">
        <v>5</v>
      </c>
      <c r="U38" s="99">
        <v>5</v>
      </c>
      <c r="V38" s="99">
        <v>5</v>
      </c>
      <c r="W38" s="99">
        <v>0</v>
      </c>
      <c r="X38" s="75" t="s">
        <v>8</v>
      </c>
      <c r="Y38" s="76">
        <v>0</v>
      </c>
      <c r="Z38" s="75" t="s">
        <v>38</v>
      </c>
      <c r="AA38" s="75" t="s">
        <v>256</v>
      </c>
      <c r="AB38" s="75" t="s">
        <v>39</v>
      </c>
      <c r="AC38" s="76" t="s">
        <v>294</v>
      </c>
      <c r="AD38" s="75" t="s">
        <v>39</v>
      </c>
      <c r="AE38" s="75" t="s">
        <v>260</v>
      </c>
      <c r="AF38" s="75" t="s">
        <v>85</v>
      </c>
      <c r="AG38" s="75">
        <v>0</v>
      </c>
      <c r="AH38" s="75">
        <v>0</v>
      </c>
      <c r="AI38" s="75">
        <v>0</v>
      </c>
    </row>
    <row r="39" spans="1:35" x14ac:dyDescent="0.25">
      <c r="A39" s="89" t="s">
        <v>160</v>
      </c>
      <c r="B39" s="89" t="s">
        <v>136</v>
      </c>
      <c r="C39" s="89" t="s">
        <v>258</v>
      </c>
      <c r="D39" s="96" t="s">
        <v>223</v>
      </c>
      <c r="E39" s="93">
        <v>42060</v>
      </c>
      <c r="F39" s="93">
        <v>42060</v>
      </c>
      <c r="G39" s="89" t="s">
        <v>202</v>
      </c>
      <c r="H39" s="75" t="s">
        <v>319</v>
      </c>
      <c r="I39" s="89" t="s">
        <v>339</v>
      </c>
      <c r="J39" s="89" t="s">
        <v>340</v>
      </c>
      <c r="K39" s="91" t="s">
        <v>40</v>
      </c>
      <c r="L39" s="75">
        <v>1065817272</v>
      </c>
      <c r="M39" s="93" t="s">
        <v>255</v>
      </c>
      <c r="N39" s="91" t="s">
        <v>36</v>
      </c>
      <c r="O39" s="75">
        <v>3013395202</v>
      </c>
      <c r="P39" s="75" t="s">
        <v>255</v>
      </c>
      <c r="Q39" s="75" t="s">
        <v>255</v>
      </c>
      <c r="R39" s="75" t="s">
        <v>255</v>
      </c>
      <c r="S39" s="75" t="s">
        <v>255</v>
      </c>
      <c r="T39" s="99">
        <v>4</v>
      </c>
      <c r="U39" s="99">
        <v>4</v>
      </c>
      <c r="V39" s="99">
        <v>4</v>
      </c>
      <c r="W39" s="99">
        <v>0</v>
      </c>
      <c r="X39" s="75" t="s">
        <v>8</v>
      </c>
      <c r="Y39" s="76">
        <v>0</v>
      </c>
      <c r="Z39" s="75" t="s">
        <v>38</v>
      </c>
      <c r="AA39" s="75" t="s">
        <v>256</v>
      </c>
      <c r="AB39" s="75" t="s">
        <v>39</v>
      </c>
      <c r="AC39" s="76" t="s">
        <v>277</v>
      </c>
      <c r="AD39" s="75" t="s">
        <v>34</v>
      </c>
      <c r="AE39" s="75" t="s">
        <v>324</v>
      </c>
      <c r="AF39" s="75" t="s">
        <v>85</v>
      </c>
      <c r="AG39" s="75">
        <v>0</v>
      </c>
      <c r="AH39" s="75">
        <v>0</v>
      </c>
      <c r="AI39" s="75">
        <v>0</v>
      </c>
    </row>
    <row r="40" spans="1:35" x14ac:dyDescent="0.25">
      <c r="A40" s="89" t="s">
        <v>160</v>
      </c>
      <c r="B40" s="89" t="s">
        <v>136</v>
      </c>
      <c r="C40" s="89" t="s">
        <v>258</v>
      </c>
      <c r="D40" s="96" t="s">
        <v>223</v>
      </c>
      <c r="E40" s="93">
        <v>42060</v>
      </c>
      <c r="F40" s="93">
        <v>42060</v>
      </c>
      <c r="G40" s="89" t="s">
        <v>202</v>
      </c>
      <c r="H40" s="75" t="s">
        <v>319</v>
      </c>
      <c r="I40" s="89" t="s">
        <v>341</v>
      </c>
      <c r="J40" s="89" t="s">
        <v>342</v>
      </c>
      <c r="K40" s="91" t="s">
        <v>40</v>
      </c>
      <c r="L40" s="75">
        <v>1065827255</v>
      </c>
      <c r="M40" s="93" t="s">
        <v>255</v>
      </c>
      <c r="N40" s="91" t="s">
        <v>36</v>
      </c>
      <c r="O40" s="75">
        <v>3153769871</v>
      </c>
      <c r="P40" s="75" t="s">
        <v>255</v>
      </c>
      <c r="Q40" s="75" t="s">
        <v>255</v>
      </c>
      <c r="R40" s="75" t="s">
        <v>255</v>
      </c>
      <c r="S40" s="75" t="s">
        <v>255</v>
      </c>
      <c r="T40" s="99">
        <v>5</v>
      </c>
      <c r="U40" s="99">
        <v>5</v>
      </c>
      <c r="V40" s="99">
        <v>5</v>
      </c>
      <c r="W40" s="99">
        <v>0</v>
      </c>
      <c r="X40" s="75" t="s">
        <v>8</v>
      </c>
      <c r="Y40" s="76">
        <v>0</v>
      </c>
      <c r="Z40" s="75" t="s">
        <v>38</v>
      </c>
      <c r="AA40" s="75" t="s">
        <v>256</v>
      </c>
      <c r="AB40" s="75" t="s">
        <v>39</v>
      </c>
      <c r="AC40" s="76" t="s">
        <v>277</v>
      </c>
      <c r="AD40" s="75" t="s">
        <v>34</v>
      </c>
      <c r="AE40" s="75" t="s">
        <v>324</v>
      </c>
      <c r="AF40" s="75" t="s">
        <v>85</v>
      </c>
      <c r="AG40" s="75">
        <v>0</v>
      </c>
      <c r="AH40" s="75">
        <v>0</v>
      </c>
      <c r="AI40" s="75">
        <v>0</v>
      </c>
    </row>
    <row r="41" spans="1:35" x14ac:dyDescent="0.25">
      <c r="A41" s="89" t="s">
        <v>160</v>
      </c>
      <c r="B41" s="89" t="s">
        <v>136</v>
      </c>
      <c r="C41" s="89" t="s">
        <v>258</v>
      </c>
      <c r="D41" s="96" t="s">
        <v>223</v>
      </c>
      <c r="E41" s="93">
        <v>42060</v>
      </c>
      <c r="F41" s="93">
        <v>42060</v>
      </c>
      <c r="G41" s="89" t="s">
        <v>202</v>
      </c>
      <c r="H41" s="75" t="s">
        <v>319</v>
      </c>
      <c r="I41" s="89" t="s">
        <v>343</v>
      </c>
      <c r="J41" s="89" t="s">
        <v>255</v>
      </c>
      <c r="K41" s="91" t="s">
        <v>40</v>
      </c>
      <c r="L41" s="75">
        <v>1065604789</v>
      </c>
      <c r="M41" s="93" t="s">
        <v>255</v>
      </c>
      <c r="N41" s="91" t="s">
        <v>36</v>
      </c>
      <c r="O41" s="75">
        <v>3046306313</v>
      </c>
      <c r="P41" s="75" t="s">
        <v>255</v>
      </c>
      <c r="Q41" s="75" t="s">
        <v>255</v>
      </c>
      <c r="R41" s="75" t="s">
        <v>255</v>
      </c>
      <c r="S41" s="75" t="s">
        <v>255</v>
      </c>
      <c r="T41" s="99">
        <v>5</v>
      </c>
      <c r="U41" s="99">
        <v>5</v>
      </c>
      <c r="V41" s="99">
        <v>5</v>
      </c>
      <c r="W41" s="99">
        <v>0</v>
      </c>
      <c r="X41" s="75" t="s">
        <v>8</v>
      </c>
      <c r="Y41" s="76">
        <v>0</v>
      </c>
      <c r="Z41" s="75" t="s">
        <v>38</v>
      </c>
      <c r="AA41" s="75" t="s">
        <v>256</v>
      </c>
      <c r="AB41" s="75" t="s">
        <v>39</v>
      </c>
      <c r="AC41" s="76" t="s">
        <v>277</v>
      </c>
      <c r="AD41" s="75" t="s">
        <v>34</v>
      </c>
      <c r="AE41" s="75" t="s">
        <v>260</v>
      </c>
      <c r="AF41" s="75" t="s">
        <v>85</v>
      </c>
      <c r="AG41" s="75">
        <v>0</v>
      </c>
      <c r="AH41" s="75">
        <v>0</v>
      </c>
      <c r="AI41" s="75">
        <v>0</v>
      </c>
    </row>
    <row r="42" spans="1:35" x14ac:dyDescent="0.25">
      <c r="A42" s="89" t="s">
        <v>160</v>
      </c>
      <c r="B42" s="89" t="s">
        <v>136</v>
      </c>
      <c r="C42" s="89" t="s">
        <v>258</v>
      </c>
      <c r="D42" s="96" t="s">
        <v>223</v>
      </c>
      <c r="E42" s="93">
        <v>42060</v>
      </c>
      <c r="F42" s="93">
        <v>42060</v>
      </c>
      <c r="G42" s="89" t="s">
        <v>202</v>
      </c>
      <c r="H42" s="75" t="s">
        <v>319</v>
      </c>
      <c r="I42" s="89" t="s">
        <v>344</v>
      </c>
      <c r="J42" s="89" t="s">
        <v>345</v>
      </c>
      <c r="K42" s="91" t="s">
        <v>40</v>
      </c>
      <c r="L42" s="75">
        <v>1065828484</v>
      </c>
      <c r="M42" s="93" t="s">
        <v>255</v>
      </c>
      <c r="N42" s="91" t="s">
        <v>36</v>
      </c>
      <c r="O42" s="75">
        <v>3043655482</v>
      </c>
      <c r="P42" s="75" t="s">
        <v>255</v>
      </c>
      <c r="Q42" s="75" t="s">
        <v>255</v>
      </c>
      <c r="R42" s="75" t="s">
        <v>255</v>
      </c>
      <c r="S42" s="75" t="s">
        <v>255</v>
      </c>
      <c r="T42" s="99">
        <v>5</v>
      </c>
      <c r="U42" s="99">
        <v>5</v>
      </c>
      <c r="V42" s="99">
        <v>5</v>
      </c>
      <c r="W42" s="99">
        <v>0</v>
      </c>
      <c r="X42" s="75" t="s">
        <v>8</v>
      </c>
      <c r="Y42" s="76">
        <v>0</v>
      </c>
      <c r="Z42" s="75" t="s">
        <v>38</v>
      </c>
      <c r="AA42" s="75" t="s">
        <v>256</v>
      </c>
      <c r="AB42" s="75" t="s">
        <v>39</v>
      </c>
      <c r="AC42" s="76" t="s">
        <v>277</v>
      </c>
      <c r="AD42" s="75" t="s">
        <v>34</v>
      </c>
      <c r="AE42" s="75" t="s">
        <v>346</v>
      </c>
      <c r="AF42" s="75" t="s">
        <v>85</v>
      </c>
      <c r="AG42" s="75">
        <v>0</v>
      </c>
      <c r="AH42" s="75">
        <v>0</v>
      </c>
      <c r="AI42" s="75">
        <v>0</v>
      </c>
    </row>
    <row r="43" spans="1:35" x14ac:dyDescent="0.25">
      <c r="A43" s="89" t="s">
        <v>160</v>
      </c>
      <c r="B43" s="89" t="s">
        <v>136</v>
      </c>
      <c r="C43" s="89" t="s">
        <v>258</v>
      </c>
      <c r="D43" s="96" t="s">
        <v>223</v>
      </c>
      <c r="E43" s="93">
        <v>42060</v>
      </c>
      <c r="F43" s="93">
        <v>42060</v>
      </c>
      <c r="G43" s="89" t="s">
        <v>202</v>
      </c>
      <c r="H43" s="75" t="s">
        <v>319</v>
      </c>
      <c r="I43" s="89" t="s">
        <v>347</v>
      </c>
      <c r="J43" s="89" t="s">
        <v>348</v>
      </c>
      <c r="K43" s="91" t="s">
        <v>40</v>
      </c>
      <c r="L43" s="75">
        <v>1065816564</v>
      </c>
      <c r="M43" s="93" t="s">
        <v>255</v>
      </c>
      <c r="N43" s="91" t="s">
        <v>31</v>
      </c>
      <c r="O43" s="75">
        <v>3178858486</v>
      </c>
      <c r="P43" s="75" t="s">
        <v>255</v>
      </c>
      <c r="Q43" s="75" t="s">
        <v>255</v>
      </c>
      <c r="R43" s="75" t="s">
        <v>255</v>
      </c>
      <c r="S43" s="75" t="s">
        <v>255</v>
      </c>
      <c r="T43" s="99">
        <v>4</v>
      </c>
      <c r="U43" s="99">
        <v>4</v>
      </c>
      <c r="V43" s="99">
        <v>4</v>
      </c>
      <c r="W43" s="99">
        <v>0</v>
      </c>
      <c r="X43" s="75" t="s">
        <v>8</v>
      </c>
      <c r="Y43" s="76">
        <v>0</v>
      </c>
      <c r="Z43" s="75" t="s">
        <v>38</v>
      </c>
      <c r="AA43" s="75" t="s">
        <v>256</v>
      </c>
      <c r="AB43" s="75" t="s">
        <v>39</v>
      </c>
      <c r="AC43" s="76" t="s">
        <v>277</v>
      </c>
      <c r="AD43" s="75" t="s">
        <v>34</v>
      </c>
      <c r="AE43" s="75" t="s">
        <v>324</v>
      </c>
      <c r="AF43" s="75" t="s">
        <v>85</v>
      </c>
      <c r="AG43" s="75">
        <v>0</v>
      </c>
      <c r="AH43" s="75">
        <v>0</v>
      </c>
      <c r="AI43" s="75">
        <v>0</v>
      </c>
    </row>
    <row r="44" spans="1:35" x14ac:dyDescent="0.25">
      <c r="A44" s="89" t="s">
        <v>160</v>
      </c>
      <c r="B44" s="89" t="s">
        <v>136</v>
      </c>
      <c r="C44" s="89" t="s">
        <v>258</v>
      </c>
      <c r="D44" s="96" t="s">
        <v>223</v>
      </c>
      <c r="E44" s="93">
        <v>42060</v>
      </c>
      <c r="F44" s="93">
        <v>42060</v>
      </c>
      <c r="G44" s="89" t="s">
        <v>202</v>
      </c>
      <c r="H44" s="75" t="s">
        <v>319</v>
      </c>
      <c r="I44" s="89" t="s">
        <v>349</v>
      </c>
      <c r="J44" s="89" t="s">
        <v>350</v>
      </c>
      <c r="K44" s="91" t="s">
        <v>40</v>
      </c>
      <c r="L44" s="75">
        <v>1065643353</v>
      </c>
      <c r="M44" s="93" t="s">
        <v>255</v>
      </c>
      <c r="N44" s="91" t="s">
        <v>31</v>
      </c>
      <c r="O44" s="75">
        <v>3145505439</v>
      </c>
      <c r="P44" s="75" t="s">
        <v>255</v>
      </c>
      <c r="Q44" s="75" t="s">
        <v>255</v>
      </c>
      <c r="R44" s="75" t="s">
        <v>255</v>
      </c>
      <c r="S44" s="75" t="s">
        <v>255</v>
      </c>
      <c r="T44" s="99">
        <v>4</v>
      </c>
      <c r="U44" s="99">
        <v>5</v>
      </c>
      <c r="V44" s="99">
        <v>4</v>
      </c>
      <c r="W44" s="99">
        <v>0</v>
      </c>
      <c r="X44" s="75" t="s">
        <v>8</v>
      </c>
      <c r="Y44" s="76">
        <v>0</v>
      </c>
      <c r="Z44" s="75" t="s">
        <v>38</v>
      </c>
      <c r="AA44" s="75" t="s">
        <v>256</v>
      </c>
      <c r="AB44" s="75" t="s">
        <v>39</v>
      </c>
      <c r="AC44" s="76" t="s">
        <v>294</v>
      </c>
      <c r="AD44" s="75" t="s">
        <v>34</v>
      </c>
      <c r="AE44" s="75" t="s">
        <v>260</v>
      </c>
      <c r="AF44" s="75" t="s">
        <v>85</v>
      </c>
      <c r="AG44" s="75">
        <v>0</v>
      </c>
      <c r="AH44" s="75">
        <v>0</v>
      </c>
      <c r="AI44" s="75">
        <v>0</v>
      </c>
    </row>
    <row r="45" spans="1:35" x14ac:dyDescent="0.25">
      <c r="A45" s="89" t="s">
        <v>160</v>
      </c>
      <c r="B45" s="89" t="s">
        <v>136</v>
      </c>
      <c r="C45" s="89" t="s">
        <v>258</v>
      </c>
      <c r="D45" s="96" t="s">
        <v>223</v>
      </c>
      <c r="E45" s="93">
        <v>42060</v>
      </c>
      <c r="F45" s="93">
        <v>42060</v>
      </c>
      <c r="G45" s="89" t="s">
        <v>202</v>
      </c>
      <c r="H45" s="75" t="s">
        <v>319</v>
      </c>
      <c r="I45" s="89" t="s">
        <v>351</v>
      </c>
      <c r="J45" s="89" t="s">
        <v>352</v>
      </c>
      <c r="K45" s="91" t="s">
        <v>174</v>
      </c>
      <c r="L45" s="75">
        <v>97122022858</v>
      </c>
      <c r="M45" s="93" t="s">
        <v>255</v>
      </c>
      <c r="N45" s="91" t="s">
        <v>36</v>
      </c>
      <c r="O45" s="75">
        <v>3003431187</v>
      </c>
      <c r="P45" s="75" t="s">
        <v>255</v>
      </c>
      <c r="Q45" s="75" t="s">
        <v>255</v>
      </c>
      <c r="R45" s="75" t="s">
        <v>255</v>
      </c>
      <c r="S45" s="75" t="s">
        <v>255</v>
      </c>
      <c r="T45" s="99">
        <v>4</v>
      </c>
      <c r="U45" s="99">
        <v>5</v>
      </c>
      <c r="V45" s="99">
        <v>4</v>
      </c>
      <c r="W45" s="99">
        <v>0</v>
      </c>
      <c r="X45" s="75" t="s">
        <v>8</v>
      </c>
      <c r="Y45" s="76">
        <v>0</v>
      </c>
      <c r="Z45" s="75" t="s">
        <v>38</v>
      </c>
      <c r="AA45" s="75" t="s">
        <v>256</v>
      </c>
      <c r="AB45" s="75" t="s">
        <v>39</v>
      </c>
      <c r="AC45" s="76" t="s">
        <v>265</v>
      </c>
      <c r="AD45" s="75" t="s">
        <v>34</v>
      </c>
      <c r="AE45" s="75" t="s">
        <v>260</v>
      </c>
      <c r="AF45" s="75" t="s">
        <v>86</v>
      </c>
      <c r="AG45" s="75">
        <v>0</v>
      </c>
      <c r="AH45" s="75">
        <v>0</v>
      </c>
      <c r="AI45" s="75">
        <v>0</v>
      </c>
    </row>
    <row r="46" spans="1:35" x14ac:dyDescent="0.25">
      <c r="A46" s="89" t="s">
        <v>160</v>
      </c>
      <c r="B46" s="89" t="s">
        <v>136</v>
      </c>
      <c r="C46" s="89" t="s">
        <v>258</v>
      </c>
      <c r="D46" s="96" t="s">
        <v>223</v>
      </c>
      <c r="E46" s="93">
        <v>42060</v>
      </c>
      <c r="F46" s="93">
        <v>42060</v>
      </c>
      <c r="G46" s="89" t="s">
        <v>202</v>
      </c>
      <c r="H46" s="75" t="s">
        <v>319</v>
      </c>
      <c r="I46" s="89" t="s">
        <v>353</v>
      </c>
      <c r="J46" s="89" t="s">
        <v>354</v>
      </c>
      <c r="K46" s="91" t="s">
        <v>40</v>
      </c>
      <c r="L46" s="75">
        <v>1065818512</v>
      </c>
      <c r="M46" s="93" t="s">
        <v>255</v>
      </c>
      <c r="N46" s="91" t="s">
        <v>36</v>
      </c>
      <c r="O46" s="75">
        <v>3205202189</v>
      </c>
      <c r="P46" s="75" t="s">
        <v>255</v>
      </c>
      <c r="Q46" s="75" t="s">
        <v>255</v>
      </c>
      <c r="R46" s="75" t="s">
        <v>255</v>
      </c>
      <c r="S46" s="75" t="s">
        <v>255</v>
      </c>
      <c r="T46" s="99">
        <v>5</v>
      </c>
      <c r="U46" s="99">
        <v>4</v>
      </c>
      <c r="V46" s="99">
        <v>5</v>
      </c>
      <c r="W46" s="99">
        <v>0</v>
      </c>
      <c r="X46" s="75" t="s">
        <v>8</v>
      </c>
      <c r="Y46" s="76">
        <v>0</v>
      </c>
      <c r="Z46" s="75" t="s">
        <v>38</v>
      </c>
      <c r="AA46" s="75" t="s">
        <v>256</v>
      </c>
      <c r="AB46" s="75" t="s">
        <v>39</v>
      </c>
      <c r="AC46" s="76" t="s">
        <v>294</v>
      </c>
      <c r="AD46" s="75" t="s">
        <v>39</v>
      </c>
      <c r="AE46" s="75" t="s">
        <v>280</v>
      </c>
      <c r="AF46" s="75" t="s">
        <v>86</v>
      </c>
      <c r="AG46" s="75">
        <v>0</v>
      </c>
      <c r="AH46" s="75">
        <v>0</v>
      </c>
      <c r="AI46" s="75">
        <v>0</v>
      </c>
    </row>
    <row r="47" spans="1:35" x14ac:dyDescent="0.25">
      <c r="A47" s="89" t="s">
        <v>160</v>
      </c>
      <c r="B47" s="89" t="s">
        <v>136</v>
      </c>
      <c r="C47" s="89" t="s">
        <v>258</v>
      </c>
      <c r="D47" s="96" t="s">
        <v>223</v>
      </c>
      <c r="E47" s="93">
        <v>42060</v>
      </c>
      <c r="F47" s="93">
        <v>42060</v>
      </c>
      <c r="G47" s="89" t="s">
        <v>202</v>
      </c>
      <c r="H47" s="75" t="s">
        <v>319</v>
      </c>
      <c r="I47" s="89" t="s">
        <v>355</v>
      </c>
      <c r="J47" s="89" t="s">
        <v>356</v>
      </c>
      <c r="K47" s="91" t="s">
        <v>40</v>
      </c>
      <c r="L47" s="75">
        <v>1065815138</v>
      </c>
      <c r="M47" s="93" t="s">
        <v>255</v>
      </c>
      <c r="N47" s="91" t="s">
        <v>31</v>
      </c>
      <c r="O47" s="75" t="s">
        <v>255</v>
      </c>
      <c r="P47" s="75">
        <v>5832957</v>
      </c>
      <c r="Q47" s="75" t="s">
        <v>255</v>
      </c>
      <c r="R47" s="75" t="s">
        <v>255</v>
      </c>
      <c r="S47" s="75" t="s">
        <v>255</v>
      </c>
      <c r="T47" s="99">
        <v>4</v>
      </c>
      <c r="U47" s="99">
        <v>4</v>
      </c>
      <c r="V47" s="99">
        <v>4</v>
      </c>
      <c r="W47" s="99">
        <v>0</v>
      </c>
      <c r="X47" s="75" t="s">
        <v>8</v>
      </c>
      <c r="Y47" s="76">
        <v>0</v>
      </c>
      <c r="Z47" s="75" t="s">
        <v>38</v>
      </c>
      <c r="AA47" s="75" t="s">
        <v>256</v>
      </c>
      <c r="AB47" s="75" t="s">
        <v>39</v>
      </c>
      <c r="AC47" s="76" t="s">
        <v>294</v>
      </c>
      <c r="AD47" s="75" t="s">
        <v>34</v>
      </c>
      <c r="AE47" s="75" t="s">
        <v>324</v>
      </c>
      <c r="AF47" s="75" t="s">
        <v>86</v>
      </c>
      <c r="AG47" s="75">
        <v>0</v>
      </c>
      <c r="AH47" s="75">
        <v>0</v>
      </c>
      <c r="AI47" s="75">
        <v>0</v>
      </c>
    </row>
    <row r="48" spans="1:35" x14ac:dyDescent="0.25">
      <c r="A48" s="89" t="s">
        <v>160</v>
      </c>
      <c r="B48" s="89" t="s">
        <v>136</v>
      </c>
      <c r="C48" s="89" t="s">
        <v>258</v>
      </c>
      <c r="D48" s="96" t="s">
        <v>223</v>
      </c>
      <c r="E48" s="93">
        <v>42060</v>
      </c>
      <c r="F48" s="93">
        <v>42060</v>
      </c>
      <c r="G48" s="89" t="s">
        <v>202</v>
      </c>
      <c r="H48" s="75" t="s">
        <v>319</v>
      </c>
      <c r="I48" s="89" t="s">
        <v>357</v>
      </c>
      <c r="J48" s="89" t="s">
        <v>358</v>
      </c>
      <c r="K48" s="91" t="s">
        <v>40</v>
      </c>
      <c r="L48" s="75">
        <v>1010220689</v>
      </c>
      <c r="M48" s="93" t="s">
        <v>255</v>
      </c>
      <c r="N48" s="91" t="s">
        <v>31</v>
      </c>
      <c r="O48" s="75">
        <v>3144171096</v>
      </c>
      <c r="P48" s="75" t="s">
        <v>255</v>
      </c>
      <c r="Q48" s="75" t="s">
        <v>255</v>
      </c>
      <c r="R48" s="75" t="s">
        <v>255</v>
      </c>
      <c r="S48" s="75" t="s">
        <v>255</v>
      </c>
      <c r="T48" s="99">
        <v>5</v>
      </c>
      <c r="U48" s="99">
        <v>5</v>
      </c>
      <c r="V48" s="99">
        <v>5</v>
      </c>
      <c r="W48" s="99">
        <v>0</v>
      </c>
      <c r="X48" s="75" t="s">
        <v>8</v>
      </c>
      <c r="Y48" s="76">
        <v>0</v>
      </c>
      <c r="Z48" s="75" t="s">
        <v>38</v>
      </c>
      <c r="AA48" s="75" t="s">
        <v>256</v>
      </c>
      <c r="AB48" s="75" t="s">
        <v>39</v>
      </c>
      <c r="AC48" s="76" t="s">
        <v>294</v>
      </c>
      <c r="AD48" s="75" t="s">
        <v>39</v>
      </c>
      <c r="AE48" s="75" t="s">
        <v>280</v>
      </c>
      <c r="AF48" s="75" t="s">
        <v>85</v>
      </c>
      <c r="AG48" s="75">
        <v>0</v>
      </c>
      <c r="AH48" s="75">
        <v>0</v>
      </c>
      <c r="AI48" s="75">
        <v>0</v>
      </c>
    </row>
    <row r="49" spans="1:35" x14ac:dyDescent="0.25">
      <c r="A49" s="89" t="s">
        <v>160</v>
      </c>
      <c r="B49" s="89" t="s">
        <v>136</v>
      </c>
      <c r="C49" s="89" t="s">
        <v>258</v>
      </c>
      <c r="D49" s="96" t="s">
        <v>223</v>
      </c>
      <c r="E49" s="93">
        <v>42060</v>
      </c>
      <c r="F49" s="93">
        <v>42060</v>
      </c>
      <c r="G49" s="89" t="s">
        <v>202</v>
      </c>
      <c r="H49" s="75" t="s">
        <v>319</v>
      </c>
      <c r="I49" s="89" t="s">
        <v>359</v>
      </c>
      <c r="J49" s="89" t="s">
        <v>360</v>
      </c>
      <c r="K49" s="91" t="s">
        <v>40</v>
      </c>
      <c r="L49" s="75">
        <v>1123732937</v>
      </c>
      <c r="M49" s="93" t="s">
        <v>255</v>
      </c>
      <c r="N49" s="91" t="s">
        <v>31</v>
      </c>
      <c r="O49" s="75">
        <v>3002900530</v>
      </c>
      <c r="P49" s="75" t="s">
        <v>255</v>
      </c>
      <c r="Q49" s="75" t="s">
        <v>255</v>
      </c>
      <c r="R49" s="75" t="s">
        <v>255</v>
      </c>
      <c r="S49" s="75" t="s">
        <v>255</v>
      </c>
      <c r="T49" s="99">
        <v>4</v>
      </c>
      <c r="U49" s="99">
        <v>4</v>
      </c>
      <c r="V49" s="99">
        <v>4</v>
      </c>
      <c r="W49" s="99">
        <v>0</v>
      </c>
      <c r="X49" s="75" t="s">
        <v>8</v>
      </c>
      <c r="Y49" s="76">
        <v>0</v>
      </c>
      <c r="Z49" s="75" t="s">
        <v>38</v>
      </c>
      <c r="AA49" s="75" t="s">
        <v>256</v>
      </c>
      <c r="AB49" s="75" t="s">
        <v>39</v>
      </c>
      <c r="AC49" s="76" t="s">
        <v>294</v>
      </c>
      <c r="AD49" s="75" t="s">
        <v>39</v>
      </c>
      <c r="AE49" s="75" t="s">
        <v>280</v>
      </c>
      <c r="AF49" s="75" t="s">
        <v>86</v>
      </c>
      <c r="AG49" s="75">
        <v>0</v>
      </c>
      <c r="AH49" s="75">
        <v>0</v>
      </c>
      <c r="AI49" s="75">
        <v>0</v>
      </c>
    </row>
    <row r="50" spans="1:35" x14ac:dyDescent="0.25">
      <c r="A50" s="89" t="s">
        <v>160</v>
      </c>
      <c r="B50" s="89" t="s">
        <v>136</v>
      </c>
      <c r="C50" s="89" t="s">
        <v>258</v>
      </c>
      <c r="D50" s="96" t="s">
        <v>223</v>
      </c>
      <c r="E50" s="93">
        <v>42060</v>
      </c>
      <c r="F50" s="93">
        <v>42060</v>
      </c>
      <c r="G50" s="89" t="s">
        <v>202</v>
      </c>
      <c r="H50" s="75" t="s">
        <v>319</v>
      </c>
      <c r="I50" s="89" t="s">
        <v>361</v>
      </c>
      <c r="J50" s="89" t="s">
        <v>362</v>
      </c>
      <c r="K50" s="91" t="s">
        <v>40</v>
      </c>
      <c r="L50" s="75">
        <v>1022368159</v>
      </c>
      <c r="M50" s="93" t="s">
        <v>255</v>
      </c>
      <c r="N50" s="91" t="s">
        <v>31</v>
      </c>
      <c r="O50" s="75">
        <v>3205408450</v>
      </c>
      <c r="P50" s="75" t="s">
        <v>255</v>
      </c>
      <c r="Q50" s="75" t="s">
        <v>255</v>
      </c>
      <c r="R50" s="75" t="s">
        <v>255</v>
      </c>
      <c r="S50" s="75" t="s">
        <v>255</v>
      </c>
      <c r="T50" s="99">
        <v>5</v>
      </c>
      <c r="U50" s="99">
        <v>5</v>
      </c>
      <c r="V50" s="99">
        <v>5</v>
      </c>
      <c r="W50" s="99">
        <v>0</v>
      </c>
      <c r="X50" s="75" t="s">
        <v>8</v>
      </c>
      <c r="Y50" s="76">
        <v>0</v>
      </c>
      <c r="Z50" s="75" t="s">
        <v>38</v>
      </c>
      <c r="AA50" s="75" t="s">
        <v>256</v>
      </c>
      <c r="AB50" s="75" t="s">
        <v>39</v>
      </c>
      <c r="AC50" s="76" t="s">
        <v>294</v>
      </c>
      <c r="AD50" s="75" t="s">
        <v>34</v>
      </c>
      <c r="AE50" s="75" t="s">
        <v>324</v>
      </c>
      <c r="AF50" s="75" t="s">
        <v>86</v>
      </c>
      <c r="AG50" s="75">
        <v>0</v>
      </c>
      <c r="AH50" s="75">
        <v>0</v>
      </c>
      <c r="AI50" s="75">
        <v>0</v>
      </c>
    </row>
    <row r="51" spans="1:35" x14ac:dyDescent="0.25">
      <c r="A51" s="89" t="s">
        <v>160</v>
      </c>
      <c r="B51" s="89" t="s">
        <v>136</v>
      </c>
      <c r="C51" s="89" t="s">
        <v>258</v>
      </c>
      <c r="D51" s="96" t="s">
        <v>223</v>
      </c>
      <c r="E51" s="93">
        <v>42060</v>
      </c>
      <c r="F51" s="93">
        <v>42060</v>
      </c>
      <c r="G51" s="89" t="s">
        <v>202</v>
      </c>
      <c r="H51" s="75" t="s">
        <v>319</v>
      </c>
      <c r="I51" s="89" t="s">
        <v>363</v>
      </c>
      <c r="J51" s="89" t="s">
        <v>364</v>
      </c>
      <c r="K51" s="91" t="s">
        <v>40</v>
      </c>
      <c r="L51" s="75">
        <v>1065823199</v>
      </c>
      <c r="M51" s="93" t="s">
        <v>255</v>
      </c>
      <c r="N51" s="91" t="s">
        <v>31</v>
      </c>
      <c r="O51" s="75" t="s">
        <v>255</v>
      </c>
      <c r="P51" s="75" t="s">
        <v>255</v>
      </c>
      <c r="Q51" s="75" t="s">
        <v>255</v>
      </c>
      <c r="R51" s="75" t="s">
        <v>255</v>
      </c>
      <c r="S51" s="75" t="s">
        <v>255</v>
      </c>
      <c r="T51" s="99">
        <v>4</v>
      </c>
      <c r="U51" s="99">
        <v>5</v>
      </c>
      <c r="V51" s="99">
        <v>4</v>
      </c>
      <c r="W51" s="99">
        <v>0</v>
      </c>
      <c r="X51" s="75" t="s">
        <v>8</v>
      </c>
      <c r="Y51" s="76">
        <v>0</v>
      </c>
      <c r="Z51" s="75" t="s">
        <v>38</v>
      </c>
      <c r="AA51" s="75" t="s">
        <v>256</v>
      </c>
      <c r="AB51" s="75" t="s">
        <v>39</v>
      </c>
      <c r="AC51" s="76" t="s">
        <v>294</v>
      </c>
      <c r="AD51" s="75" t="s">
        <v>39</v>
      </c>
      <c r="AE51" s="75" t="s">
        <v>260</v>
      </c>
      <c r="AF51" s="75" t="s">
        <v>85</v>
      </c>
      <c r="AG51" s="75">
        <v>0</v>
      </c>
      <c r="AH51" s="75">
        <v>0</v>
      </c>
      <c r="AI51" s="75" t="s">
        <v>257</v>
      </c>
    </row>
    <row r="52" spans="1:35" x14ac:dyDescent="0.25">
      <c r="A52" s="89" t="s">
        <v>160</v>
      </c>
      <c r="B52" s="89" t="s">
        <v>136</v>
      </c>
      <c r="C52" s="89" t="s">
        <v>258</v>
      </c>
      <c r="D52" s="96" t="s">
        <v>223</v>
      </c>
      <c r="E52" s="93">
        <v>42060</v>
      </c>
      <c r="F52" s="93">
        <v>42060</v>
      </c>
      <c r="G52" s="89" t="s">
        <v>202</v>
      </c>
      <c r="H52" s="75" t="s">
        <v>319</v>
      </c>
      <c r="I52" s="89" t="s">
        <v>365</v>
      </c>
      <c r="J52" s="89" t="s">
        <v>366</v>
      </c>
      <c r="K52" s="91" t="s">
        <v>40</v>
      </c>
      <c r="L52" s="75">
        <v>1065824162</v>
      </c>
      <c r="M52" s="93" t="s">
        <v>255</v>
      </c>
      <c r="N52" s="91" t="s">
        <v>31</v>
      </c>
      <c r="O52" s="75" t="s">
        <v>255</v>
      </c>
      <c r="P52" s="75" t="s">
        <v>255</v>
      </c>
      <c r="Q52" s="75" t="s">
        <v>255</v>
      </c>
      <c r="R52" s="75" t="s">
        <v>255</v>
      </c>
      <c r="S52" s="75" t="s">
        <v>255</v>
      </c>
      <c r="T52" s="99">
        <v>5</v>
      </c>
      <c r="U52" s="99">
        <v>4</v>
      </c>
      <c r="V52" s="99">
        <v>5</v>
      </c>
      <c r="W52" s="99">
        <v>0</v>
      </c>
      <c r="X52" s="75" t="s">
        <v>8</v>
      </c>
      <c r="Y52" s="76">
        <v>0</v>
      </c>
      <c r="Z52" s="75" t="s">
        <v>38</v>
      </c>
      <c r="AA52" s="75" t="s">
        <v>256</v>
      </c>
      <c r="AB52" s="75" t="s">
        <v>39</v>
      </c>
      <c r="AC52" s="76" t="s">
        <v>265</v>
      </c>
      <c r="AD52" s="75" t="s">
        <v>34</v>
      </c>
      <c r="AE52" s="75" t="s">
        <v>260</v>
      </c>
      <c r="AF52" s="75" t="s">
        <v>86</v>
      </c>
      <c r="AG52" s="75">
        <v>0</v>
      </c>
      <c r="AH52" s="75">
        <v>0</v>
      </c>
      <c r="AI52" s="75">
        <v>0</v>
      </c>
    </row>
    <row r="53" spans="1:35" x14ac:dyDescent="0.25">
      <c r="A53" s="89" t="s">
        <v>160</v>
      </c>
      <c r="B53" s="89" t="s">
        <v>136</v>
      </c>
      <c r="C53" s="89" t="s">
        <v>258</v>
      </c>
      <c r="D53" s="96" t="s">
        <v>223</v>
      </c>
      <c r="E53" s="93">
        <v>42060</v>
      </c>
      <c r="F53" s="93">
        <v>42060</v>
      </c>
      <c r="G53" s="89" t="s">
        <v>202</v>
      </c>
      <c r="H53" s="75" t="s">
        <v>319</v>
      </c>
      <c r="I53" s="89" t="s">
        <v>367</v>
      </c>
      <c r="J53" s="89" t="s">
        <v>368</v>
      </c>
      <c r="K53" s="91" t="s">
        <v>40</v>
      </c>
      <c r="L53" s="75">
        <v>1082974731</v>
      </c>
      <c r="M53" s="93" t="s">
        <v>255</v>
      </c>
      <c r="N53" s="91" t="s">
        <v>31</v>
      </c>
      <c r="O53" s="75">
        <v>3007033204</v>
      </c>
      <c r="P53" s="75" t="s">
        <v>255</v>
      </c>
      <c r="Q53" s="75" t="s">
        <v>255</v>
      </c>
      <c r="R53" s="75" t="s">
        <v>255</v>
      </c>
      <c r="S53" s="75" t="s">
        <v>255</v>
      </c>
      <c r="T53" s="99">
        <v>5</v>
      </c>
      <c r="U53" s="99">
        <v>5</v>
      </c>
      <c r="V53" s="99">
        <v>5</v>
      </c>
      <c r="W53" s="99">
        <v>0</v>
      </c>
      <c r="X53" s="75" t="s">
        <v>8</v>
      </c>
      <c r="Y53" s="76">
        <v>0</v>
      </c>
      <c r="Z53" s="75" t="s">
        <v>38</v>
      </c>
      <c r="AA53" s="75" t="s">
        <v>256</v>
      </c>
      <c r="AB53" s="75" t="s">
        <v>39</v>
      </c>
      <c r="AC53" s="76" t="s">
        <v>265</v>
      </c>
      <c r="AD53" s="75" t="s">
        <v>39</v>
      </c>
      <c r="AE53" s="75" t="s">
        <v>280</v>
      </c>
      <c r="AF53" s="75" t="s">
        <v>86</v>
      </c>
      <c r="AG53" s="75">
        <v>0</v>
      </c>
      <c r="AH53" s="75">
        <v>0</v>
      </c>
      <c r="AI53" s="75">
        <v>0</v>
      </c>
    </row>
    <row r="54" spans="1:35" x14ac:dyDescent="0.25">
      <c r="A54" s="89" t="s">
        <v>160</v>
      </c>
      <c r="B54" s="89" t="s">
        <v>136</v>
      </c>
      <c r="C54" s="89" t="s">
        <v>258</v>
      </c>
      <c r="D54" s="96" t="s">
        <v>223</v>
      </c>
      <c r="E54" s="93">
        <v>42060</v>
      </c>
      <c r="F54" s="93">
        <v>42060</v>
      </c>
      <c r="G54" s="89" t="s">
        <v>202</v>
      </c>
      <c r="H54" s="75" t="s">
        <v>319</v>
      </c>
      <c r="I54" s="89" t="s">
        <v>369</v>
      </c>
      <c r="J54" s="89" t="s">
        <v>370</v>
      </c>
      <c r="K54" s="91" t="s">
        <v>40</v>
      </c>
      <c r="L54" s="75">
        <v>1064118754</v>
      </c>
      <c r="M54" s="93" t="s">
        <v>255</v>
      </c>
      <c r="N54" s="91" t="s">
        <v>36</v>
      </c>
      <c r="O54" s="75" t="s">
        <v>255</v>
      </c>
      <c r="P54" s="75" t="s">
        <v>255</v>
      </c>
      <c r="Q54" s="75" t="s">
        <v>255</v>
      </c>
      <c r="R54" s="75" t="s">
        <v>255</v>
      </c>
      <c r="S54" s="75" t="s">
        <v>255</v>
      </c>
      <c r="T54" s="99">
        <v>4</v>
      </c>
      <c r="U54" s="99">
        <v>4</v>
      </c>
      <c r="V54" s="99">
        <v>4</v>
      </c>
      <c r="W54" s="99">
        <v>0</v>
      </c>
      <c r="X54" s="75" t="s">
        <v>8</v>
      </c>
      <c r="Y54" s="76">
        <v>0</v>
      </c>
      <c r="Z54" s="75" t="s">
        <v>38</v>
      </c>
      <c r="AA54" s="75" t="s">
        <v>256</v>
      </c>
      <c r="AB54" s="75" t="s">
        <v>39</v>
      </c>
      <c r="AC54" s="76" t="s">
        <v>268</v>
      </c>
      <c r="AD54" s="75" t="s">
        <v>39</v>
      </c>
      <c r="AE54" s="75" t="s">
        <v>280</v>
      </c>
      <c r="AF54" s="75" t="s">
        <v>86</v>
      </c>
      <c r="AG54" s="75">
        <v>0</v>
      </c>
      <c r="AH54" s="75">
        <v>0</v>
      </c>
      <c r="AI54" s="75">
        <v>0</v>
      </c>
    </row>
    <row r="55" spans="1:35" x14ac:dyDescent="0.25">
      <c r="A55" s="89" t="s">
        <v>160</v>
      </c>
      <c r="B55" s="89" t="s">
        <v>136</v>
      </c>
      <c r="C55" s="89" t="s">
        <v>258</v>
      </c>
      <c r="D55" s="96" t="s">
        <v>223</v>
      </c>
      <c r="E55" s="93">
        <v>42060</v>
      </c>
      <c r="F55" s="93">
        <v>42060</v>
      </c>
      <c r="G55" s="89" t="s">
        <v>202</v>
      </c>
      <c r="H55" s="75" t="s">
        <v>319</v>
      </c>
      <c r="I55" s="89" t="s">
        <v>371</v>
      </c>
      <c r="J55" s="89" t="s">
        <v>372</v>
      </c>
      <c r="K55" s="91" t="s">
        <v>40</v>
      </c>
      <c r="L55" s="75">
        <v>1064839436</v>
      </c>
      <c r="M55" s="93" t="s">
        <v>255</v>
      </c>
      <c r="N55" s="91" t="s">
        <v>31</v>
      </c>
      <c r="O55" s="75" t="s">
        <v>255</v>
      </c>
      <c r="P55" s="75" t="s">
        <v>255</v>
      </c>
      <c r="Q55" s="75" t="s">
        <v>255</v>
      </c>
      <c r="R55" s="75" t="s">
        <v>255</v>
      </c>
      <c r="S55" s="75" t="s">
        <v>255</v>
      </c>
      <c r="T55" s="99">
        <v>5</v>
      </c>
      <c r="U55" s="99">
        <v>4</v>
      </c>
      <c r="V55" s="99">
        <v>5</v>
      </c>
      <c r="W55" s="99">
        <v>0</v>
      </c>
      <c r="X55" s="75" t="s">
        <v>8</v>
      </c>
      <c r="Y55" s="76">
        <v>0</v>
      </c>
      <c r="Z55" s="75" t="s">
        <v>38</v>
      </c>
      <c r="AA55" s="75" t="s">
        <v>256</v>
      </c>
      <c r="AB55" s="75" t="s">
        <v>39</v>
      </c>
      <c r="AC55" s="76" t="s">
        <v>277</v>
      </c>
      <c r="AD55" s="75" t="s">
        <v>39</v>
      </c>
      <c r="AE55" s="75" t="s">
        <v>280</v>
      </c>
      <c r="AF55" s="75" t="s">
        <v>86</v>
      </c>
      <c r="AG55" s="75">
        <v>0</v>
      </c>
      <c r="AH55" s="75">
        <v>0</v>
      </c>
      <c r="AI55" s="75">
        <v>0</v>
      </c>
    </row>
    <row r="56" spans="1:35" x14ac:dyDescent="0.25">
      <c r="A56" s="89" t="s">
        <v>160</v>
      </c>
      <c r="B56" s="89" t="s">
        <v>136</v>
      </c>
      <c r="C56" s="89" t="s">
        <v>258</v>
      </c>
      <c r="D56" s="96" t="s">
        <v>223</v>
      </c>
      <c r="E56" s="93">
        <v>42060</v>
      </c>
      <c r="F56" s="93">
        <v>42060</v>
      </c>
      <c r="G56" s="89" t="s">
        <v>202</v>
      </c>
      <c r="H56" s="75" t="s">
        <v>319</v>
      </c>
      <c r="I56" s="89" t="s">
        <v>373</v>
      </c>
      <c r="J56" s="89" t="s">
        <v>374</v>
      </c>
      <c r="K56" s="91" t="s">
        <v>40</v>
      </c>
      <c r="L56" s="75">
        <v>1122412379</v>
      </c>
      <c r="M56" s="93" t="s">
        <v>255</v>
      </c>
      <c r="N56" s="91" t="s">
        <v>31</v>
      </c>
      <c r="O56" s="75" t="s">
        <v>255</v>
      </c>
      <c r="P56" s="75" t="s">
        <v>255</v>
      </c>
      <c r="Q56" s="75" t="s">
        <v>255</v>
      </c>
      <c r="R56" s="75" t="s">
        <v>255</v>
      </c>
      <c r="S56" s="75" t="s">
        <v>255</v>
      </c>
      <c r="T56" s="99">
        <v>5</v>
      </c>
      <c r="U56" s="99">
        <v>5</v>
      </c>
      <c r="V56" s="99">
        <v>4</v>
      </c>
      <c r="W56" s="99">
        <v>0</v>
      </c>
      <c r="X56" s="75" t="s">
        <v>8</v>
      </c>
      <c r="Y56" s="76">
        <v>0</v>
      </c>
      <c r="Z56" s="75" t="s">
        <v>38</v>
      </c>
      <c r="AA56" s="75" t="s">
        <v>256</v>
      </c>
      <c r="AB56" s="75" t="s">
        <v>39</v>
      </c>
      <c r="AC56" s="76" t="s">
        <v>285</v>
      </c>
      <c r="AD56" s="75" t="s">
        <v>39</v>
      </c>
      <c r="AE56" s="75" t="s">
        <v>280</v>
      </c>
      <c r="AF56" s="75" t="s">
        <v>86</v>
      </c>
      <c r="AG56" s="75">
        <v>0</v>
      </c>
      <c r="AH56" s="75">
        <v>0</v>
      </c>
      <c r="AI56" s="75">
        <v>0</v>
      </c>
    </row>
    <row r="57" spans="1:35" x14ac:dyDescent="0.25">
      <c r="A57" s="89" t="s">
        <v>160</v>
      </c>
      <c r="B57" s="89" t="s">
        <v>136</v>
      </c>
      <c r="C57" s="89" t="s">
        <v>258</v>
      </c>
      <c r="D57" s="96" t="s">
        <v>223</v>
      </c>
      <c r="E57" s="93">
        <v>42060</v>
      </c>
      <c r="F57" s="93">
        <v>42060</v>
      </c>
      <c r="G57" s="89" t="s">
        <v>202</v>
      </c>
      <c r="H57" s="75" t="s">
        <v>319</v>
      </c>
      <c r="I57" s="89" t="s">
        <v>375</v>
      </c>
      <c r="J57" s="89" t="s">
        <v>376</v>
      </c>
      <c r="K57" s="91" t="s">
        <v>40</v>
      </c>
      <c r="L57" s="75">
        <v>1064113670</v>
      </c>
      <c r="M57" s="93" t="s">
        <v>255</v>
      </c>
      <c r="N57" s="91" t="s">
        <v>31</v>
      </c>
      <c r="O57" s="75">
        <v>3215881390</v>
      </c>
      <c r="P57" s="75" t="s">
        <v>255</v>
      </c>
      <c r="Q57" s="75" t="s">
        <v>255</v>
      </c>
      <c r="R57" s="75" t="s">
        <v>255</v>
      </c>
      <c r="S57" s="75" t="s">
        <v>255</v>
      </c>
      <c r="T57" s="99">
        <v>4</v>
      </c>
      <c r="U57" s="99">
        <v>4</v>
      </c>
      <c r="V57" s="99">
        <v>5</v>
      </c>
      <c r="W57" s="99">
        <v>0</v>
      </c>
      <c r="X57" s="75" t="s">
        <v>8</v>
      </c>
      <c r="Y57" s="76">
        <v>0</v>
      </c>
      <c r="Z57" s="75" t="s">
        <v>38</v>
      </c>
      <c r="AA57" s="75" t="s">
        <v>256</v>
      </c>
      <c r="AB57" s="75" t="s">
        <v>39</v>
      </c>
      <c r="AC57" s="76" t="s">
        <v>277</v>
      </c>
      <c r="AD57" s="75" t="s">
        <v>34</v>
      </c>
      <c r="AE57" s="75" t="s">
        <v>324</v>
      </c>
      <c r="AF57" s="75" t="s">
        <v>86</v>
      </c>
      <c r="AG57" s="75">
        <v>0</v>
      </c>
      <c r="AH57" s="75">
        <v>0</v>
      </c>
      <c r="AI57" s="75">
        <v>0</v>
      </c>
    </row>
    <row r="58" spans="1:35" x14ac:dyDescent="0.25">
      <c r="A58" s="89" t="s">
        <v>160</v>
      </c>
      <c r="B58" s="89" t="s">
        <v>136</v>
      </c>
      <c r="C58" s="89" t="s">
        <v>258</v>
      </c>
      <c r="D58" s="96" t="s">
        <v>223</v>
      </c>
      <c r="E58" s="93">
        <v>42060</v>
      </c>
      <c r="F58" s="93">
        <v>42060</v>
      </c>
      <c r="G58" s="89" t="s">
        <v>202</v>
      </c>
      <c r="H58" s="75" t="s">
        <v>319</v>
      </c>
      <c r="I58" s="89" t="s">
        <v>377</v>
      </c>
      <c r="J58" s="89" t="s">
        <v>378</v>
      </c>
      <c r="K58" s="91" t="s">
        <v>40</v>
      </c>
      <c r="L58" s="75">
        <v>1065822291</v>
      </c>
      <c r="M58" s="93" t="s">
        <v>255</v>
      </c>
      <c r="N58" s="91" t="s">
        <v>31</v>
      </c>
      <c r="O58" s="75">
        <v>3017006111</v>
      </c>
      <c r="P58" s="75" t="s">
        <v>255</v>
      </c>
      <c r="Q58" s="75" t="s">
        <v>255</v>
      </c>
      <c r="R58" s="75" t="s">
        <v>255</v>
      </c>
      <c r="S58" s="75" t="s">
        <v>255</v>
      </c>
      <c r="T58" s="99">
        <v>5</v>
      </c>
      <c r="U58" s="99">
        <v>4</v>
      </c>
      <c r="V58" s="99">
        <v>5</v>
      </c>
      <c r="W58" s="99">
        <v>0</v>
      </c>
      <c r="X58" s="75" t="s">
        <v>8</v>
      </c>
      <c r="Y58" s="76">
        <v>0</v>
      </c>
      <c r="Z58" s="75" t="s">
        <v>38</v>
      </c>
      <c r="AA58" s="75" t="s">
        <v>256</v>
      </c>
      <c r="AB58" s="75" t="s">
        <v>39</v>
      </c>
      <c r="AC58" s="76" t="s">
        <v>294</v>
      </c>
      <c r="AD58" s="75" t="s">
        <v>34</v>
      </c>
      <c r="AE58" s="75" t="s">
        <v>346</v>
      </c>
      <c r="AF58" s="75" t="s">
        <v>85</v>
      </c>
      <c r="AG58" s="75">
        <v>0</v>
      </c>
      <c r="AH58" s="75">
        <v>0</v>
      </c>
      <c r="AI58" s="75">
        <v>0</v>
      </c>
    </row>
    <row r="59" spans="1:35" x14ac:dyDescent="0.25">
      <c r="A59" s="89" t="s">
        <v>160</v>
      </c>
      <c r="B59" s="89" t="s">
        <v>136</v>
      </c>
      <c r="C59" s="89" t="s">
        <v>258</v>
      </c>
      <c r="D59" s="96" t="s">
        <v>223</v>
      </c>
      <c r="E59" s="93">
        <v>42060</v>
      </c>
      <c r="F59" s="93">
        <v>42060</v>
      </c>
      <c r="G59" s="89" t="s">
        <v>202</v>
      </c>
      <c r="H59" s="75" t="s">
        <v>319</v>
      </c>
      <c r="I59" s="89" t="s">
        <v>380</v>
      </c>
      <c r="J59" s="89" t="s">
        <v>379</v>
      </c>
      <c r="K59" s="91" t="s">
        <v>40</v>
      </c>
      <c r="L59" s="75">
        <v>1064717792</v>
      </c>
      <c r="M59" s="93" t="s">
        <v>255</v>
      </c>
      <c r="N59" s="91" t="s">
        <v>36</v>
      </c>
      <c r="O59" s="75">
        <v>3114123283</v>
      </c>
      <c r="P59" s="75" t="s">
        <v>255</v>
      </c>
      <c r="Q59" s="75" t="s">
        <v>255</v>
      </c>
      <c r="R59" s="75" t="s">
        <v>255</v>
      </c>
      <c r="S59" s="75" t="s">
        <v>255</v>
      </c>
      <c r="T59" s="99">
        <v>4</v>
      </c>
      <c r="U59" s="99">
        <v>4</v>
      </c>
      <c r="V59" s="99">
        <v>4</v>
      </c>
      <c r="W59" s="99">
        <v>0</v>
      </c>
      <c r="X59" s="75" t="s">
        <v>8</v>
      </c>
      <c r="Y59" s="76">
        <v>0</v>
      </c>
      <c r="Z59" s="75" t="s">
        <v>38</v>
      </c>
      <c r="AA59" s="75" t="s">
        <v>256</v>
      </c>
      <c r="AB59" s="75" t="s">
        <v>39</v>
      </c>
      <c r="AC59" s="76" t="s">
        <v>294</v>
      </c>
      <c r="AD59" s="75" t="s">
        <v>39</v>
      </c>
      <c r="AE59" s="75" t="s">
        <v>280</v>
      </c>
      <c r="AF59" s="75" t="s">
        <v>85</v>
      </c>
      <c r="AG59" s="75">
        <v>0</v>
      </c>
      <c r="AH59" s="75">
        <v>0</v>
      </c>
      <c r="AI59" s="75">
        <v>0</v>
      </c>
    </row>
    <row r="60" spans="1:35" x14ac:dyDescent="0.25">
      <c r="A60" s="89" t="s">
        <v>160</v>
      </c>
      <c r="B60" s="89" t="s">
        <v>136</v>
      </c>
      <c r="C60" s="89" t="s">
        <v>258</v>
      </c>
      <c r="D60" s="96" t="s">
        <v>223</v>
      </c>
      <c r="E60" s="93">
        <v>42060</v>
      </c>
      <c r="F60" s="93">
        <v>42060</v>
      </c>
      <c r="G60" s="89" t="s">
        <v>202</v>
      </c>
      <c r="H60" s="75" t="s">
        <v>319</v>
      </c>
      <c r="I60" s="89" t="s">
        <v>381</v>
      </c>
      <c r="J60" s="89" t="s">
        <v>382</v>
      </c>
      <c r="K60" s="91" t="s">
        <v>40</v>
      </c>
      <c r="L60" s="75">
        <v>1065821320</v>
      </c>
      <c r="M60" s="93" t="s">
        <v>255</v>
      </c>
      <c r="N60" s="91" t="s">
        <v>36</v>
      </c>
      <c r="O60" s="75">
        <v>3043837077</v>
      </c>
      <c r="P60" s="75" t="s">
        <v>255</v>
      </c>
      <c r="Q60" s="75" t="s">
        <v>255</v>
      </c>
      <c r="R60" s="75" t="s">
        <v>255</v>
      </c>
      <c r="S60" s="75" t="s">
        <v>255</v>
      </c>
      <c r="T60" s="99">
        <v>4</v>
      </c>
      <c r="U60" s="99">
        <v>5</v>
      </c>
      <c r="V60" s="99">
        <v>4</v>
      </c>
      <c r="W60" s="99">
        <v>0</v>
      </c>
      <c r="X60" s="75" t="s">
        <v>8</v>
      </c>
      <c r="Y60" s="76">
        <v>0</v>
      </c>
      <c r="Z60" s="75" t="s">
        <v>38</v>
      </c>
      <c r="AA60" s="75" t="s">
        <v>256</v>
      </c>
      <c r="AB60" s="75" t="s">
        <v>39</v>
      </c>
      <c r="AC60" s="76" t="s">
        <v>294</v>
      </c>
      <c r="AD60" s="75" t="s">
        <v>34</v>
      </c>
      <c r="AE60" s="75" t="s">
        <v>260</v>
      </c>
      <c r="AF60" s="75" t="s">
        <v>86</v>
      </c>
      <c r="AG60" s="75">
        <v>0</v>
      </c>
      <c r="AH60" s="75">
        <v>0</v>
      </c>
      <c r="AI60" s="75">
        <v>0</v>
      </c>
    </row>
    <row r="61" spans="1:35" x14ac:dyDescent="0.25">
      <c r="A61" s="89" t="s">
        <v>160</v>
      </c>
      <c r="B61" s="89" t="s">
        <v>136</v>
      </c>
      <c r="C61" s="89" t="s">
        <v>258</v>
      </c>
      <c r="D61" s="96" t="s">
        <v>223</v>
      </c>
      <c r="E61" s="93">
        <v>42060</v>
      </c>
      <c r="F61" s="93">
        <v>42060</v>
      </c>
      <c r="G61" s="89" t="s">
        <v>202</v>
      </c>
      <c r="H61" s="75" t="s">
        <v>319</v>
      </c>
      <c r="I61" s="89" t="s">
        <v>383</v>
      </c>
      <c r="J61" s="89" t="s">
        <v>384</v>
      </c>
      <c r="K61" s="91" t="s">
        <v>40</v>
      </c>
      <c r="L61" s="75">
        <v>1065800882</v>
      </c>
      <c r="M61" s="93" t="s">
        <v>385</v>
      </c>
      <c r="N61" s="91" t="s">
        <v>36</v>
      </c>
      <c r="O61" s="75">
        <v>3007630264</v>
      </c>
      <c r="P61" s="75" t="s">
        <v>385</v>
      </c>
      <c r="Q61" s="75" t="s">
        <v>255</v>
      </c>
      <c r="R61" s="75" t="s">
        <v>255</v>
      </c>
      <c r="S61" s="75" t="s">
        <v>255</v>
      </c>
      <c r="T61" s="99">
        <v>4</v>
      </c>
      <c r="U61" s="99">
        <v>4</v>
      </c>
      <c r="V61" s="99">
        <v>5</v>
      </c>
      <c r="W61" s="99">
        <v>0</v>
      </c>
      <c r="X61" s="75" t="s">
        <v>8</v>
      </c>
      <c r="Y61" s="76">
        <v>0</v>
      </c>
      <c r="Z61" s="75" t="s">
        <v>38</v>
      </c>
      <c r="AA61" s="75" t="s">
        <v>256</v>
      </c>
      <c r="AB61" s="75" t="s">
        <v>39</v>
      </c>
      <c r="AC61" s="76" t="s">
        <v>294</v>
      </c>
      <c r="AD61" s="75" t="s">
        <v>39</v>
      </c>
      <c r="AE61" s="75" t="s">
        <v>280</v>
      </c>
      <c r="AF61" s="75" t="s">
        <v>85</v>
      </c>
      <c r="AG61" s="75">
        <v>0</v>
      </c>
      <c r="AH61" s="75">
        <v>0</v>
      </c>
      <c r="AI61" s="75">
        <v>0</v>
      </c>
    </row>
    <row r="62" spans="1:35" x14ac:dyDescent="0.25">
      <c r="A62" s="89" t="s">
        <v>160</v>
      </c>
      <c r="B62" s="89" t="s">
        <v>136</v>
      </c>
      <c r="C62" s="89" t="s">
        <v>258</v>
      </c>
      <c r="D62" s="96" t="s">
        <v>223</v>
      </c>
      <c r="E62" s="93">
        <v>42060</v>
      </c>
      <c r="F62" s="93">
        <v>42060</v>
      </c>
      <c r="G62" s="89" t="s">
        <v>202</v>
      </c>
      <c r="H62" s="75" t="s">
        <v>252</v>
      </c>
      <c r="I62" s="89" t="s">
        <v>386</v>
      </c>
      <c r="J62" s="89" t="s">
        <v>387</v>
      </c>
      <c r="K62" s="91" t="s">
        <v>40</v>
      </c>
      <c r="L62" s="75">
        <v>1065817143</v>
      </c>
      <c r="M62" s="93" t="s">
        <v>255</v>
      </c>
      <c r="N62" s="91" t="s">
        <v>31</v>
      </c>
      <c r="O62" s="75">
        <v>3166977481</v>
      </c>
      <c r="P62" s="75" t="s">
        <v>255</v>
      </c>
      <c r="Q62" s="75" t="s">
        <v>255</v>
      </c>
      <c r="R62" s="75" t="s">
        <v>255</v>
      </c>
      <c r="S62" s="75" t="s">
        <v>255</v>
      </c>
      <c r="T62" s="99">
        <v>4</v>
      </c>
      <c r="U62" s="99">
        <v>4</v>
      </c>
      <c r="V62" s="99">
        <v>5</v>
      </c>
      <c r="W62" s="99">
        <v>0</v>
      </c>
      <c r="X62" s="75" t="s">
        <v>8</v>
      </c>
      <c r="Y62" s="76">
        <v>0</v>
      </c>
      <c r="Z62" s="75" t="s">
        <v>38</v>
      </c>
      <c r="AA62" s="75" t="s">
        <v>256</v>
      </c>
      <c r="AB62" s="75" t="s">
        <v>39</v>
      </c>
      <c r="AC62" s="76" t="s">
        <v>265</v>
      </c>
      <c r="AD62" s="75" t="s">
        <v>39</v>
      </c>
      <c r="AE62" s="75" t="s">
        <v>260</v>
      </c>
      <c r="AF62" s="75" t="s">
        <v>85</v>
      </c>
      <c r="AG62" s="75">
        <v>0</v>
      </c>
      <c r="AH62" s="75">
        <v>0</v>
      </c>
      <c r="AI62" s="75">
        <v>0</v>
      </c>
    </row>
    <row r="63" spans="1:35" x14ac:dyDescent="0.25">
      <c r="A63" s="89" t="s">
        <v>160</v>
      </c>
      <c r="B63" s="89" t="s">
        <v>136</v>
      </c>
      <c r="C63" s="89" t="s">
        <v>258</v>
      </c>
      <c r="D63" s="96" t="s">
        <v>223</v>
      </c>
      <c r="E63" s="93">
        <v>42060</v>
      </c>
      <c r="F63" s="93">
        <v>42060</v>
      </c>
      <c r="G63" s="89" t="s">
        <v>202</v>
      </c>
      <c r="H63" s="75" t="s">
        <v>252</v>
      </c>
      <c r="I63" s="89" t="s">
        <v>388</v>
      </c>
      <c r="J63" s="89" t="s">
        <v>389</v>
      </c>
      <c r="K63" s="91" t="s">
        <v>40</v>
      </c>
      <c r="L63" s="75">
        <v>1083000244</v>
      </c>
      <c r="M63" s="93" t="s">
        <v>255</v>
      </c>
      <c r="N63" s="91" t="s">
        <v>31</v>
      </c>
      <c r="O63" s="75">
        <v>3005790664</v>
      </c>
      <c r="P63" s="75" t="s">
        <v>255</v>
      </c>
      <c r="Q63" s="75" t="s">
        <v>255</v>
      </c>
      <c r="R63" s="75" t="s">
        <v>255</v>
      </c>
      <c r="S63" s="75" t="s">
        <v>255</v>
      </c>
      <c r="T63" s="99">
        <v>5</v>
      </c>
      <c r="U63" s="99">
        <v>4</v>
      </c>
      <c r="V63" s="99">
        <v>5</v>
      </c>
      <c r="W63" s="99">
        <v>0</v>
      </c>
      <c r="X63" s="75" t="s">
        <v>8</v>
      </c>
      <c r="Y63" s="76">
        <v>0</v>
      </c>
      <c r="Z63" s="75" t="s">
        <v>38</v>
      </c>
      <c r="AA63" s="75" t="s">
        <v>256</v>
      </c>
      <c r="AB63" s="75" t="s">
        <v>39</v>
      </c>
      <c r="AC63" s="76" t="s">
        <v>294</v>
      </c>
      <c r="AD63" s="75" t="s">
        <v>34</v>
      </c>
      <c r="AE63" s="75" t="s">
        <v>324</v>
      </c>
      <c r="AF63" s="75" t="s">
        <v>86</v>
      </c>
      <c r="AG63" s="75">
        <v>0</v>
      </c>
      <c r="AH63" s="75">
        <v>0</v>
      </c>
      <c r="AI63" s="75">
        <v>0</v>
      </c>
    </row>
    <row r="64" spans="1:35" x14ac:dyDescent="0.25">
      <c r="A64" s="89" t="s">
        <v>160</v>
      </c>
      <c r="B64" s="89" t="s">
        <v>136</v>
      </c>
      <c r="C64" s="89" t="s">
        <v>258</v>
      </c>
      <c r="D64" s="96" t="s">
        <v>223</v>
      </c>
      <c r="E64" s="93">
        <v>42060</v>
      </c>
      <c r="F64" s="93">
        <v>42060</v>
      </c>
      <c r="G64" s="89" t="s">
        <v>202</v>
      </c>
      <c r="H64" s="75" t="s">
        <v>252</v>
      </c>
      <c r="I64" s="89" t="s">
        <v>390</v>
      </c>
      <c r="J64" s="89" t="s">
        <v>391</v>
      </c>
      <c r="K64" s="91" t="s">
        <v>40</v>
      </c>
      <c r="L64" s="75">
        <v>1001851828</v>
      </c>
      <c r="M64" s="93" t="s">
        <v>255</v>
      </c>
      <c r="N64" s="91" t="s">
        <v>36</v>
      </c>
      <c r="O64" s="75">
        <v>3166546357</v>
      </c>
      <c r="P64" s="75" t="s">
        <v>255</v>
      </c>
      <c r="Q64" s="75" t="s">
        <v>255</v>
      </c>
      <c r="R64" s="75" t="s">
        <v>255</v>
      </c>
      <c r="S64" s="75" t="s">
        <v>255</v>
      </c>
      <c r="T64" s="99">
        <v>5</v>
      </c>
      <c r="U64" s="99">
        <v>5</v>
      </c>
      <c r="V64" s="99">
        <v>4</v>
      </c>
      <c r="W64" s="99">
        <v>0</v>
      </c>
      <c r="X64" s="75" t="s">
        <v>8</v>
      </c>
      <c r="Y64" s="76">
        <v>0</v>
      </c>
      <c r="Z64" s="75" t="s">
        <v>38</v>
      </c>
      <c r="AA64" s="75" t="s">
        <v>256</v>
      </c>
      <c r="AB64" s="75" t="s">
        <v>39</v>
      </c>
      <c r="AC64" s="76" t="s">
        <v>277</v>
      </c>
      <c r="AD64" s="75" t="s">
        <v>39</v>
      </c>
      <c r="AE64" s="75" t="s">
        <v>280</v>
      </c>
      <c r="AF64" s="75" t="s">
        <v>85</v>
      </c>
      <c r="AG64" s="75">
        <v>0</v>
      </c>
      <c r="AH64" s="75">
        <v>0</v>
      </c>
      <c r="AI64" s="75">
        <v>0</v>
      </c>
    </row>
    <row r="65" spans="1:35" x14ac:dyDescent="0.25">
      <c r="A65" s="89" t="s">
        <v>160</v>
      </c>
      <c r="B65" s="89" t="s">
        <v>136</v>
      </c>
      <c r="C65" s="89" t="s">
        <v>258</v>
      </c>
      <c r="D65" s="96" t="s">
        <v>223</v>
      </c>
      <c r="E65" s="93">
        <v>42060</v>
      </c>
      <c r="F65" s="93">
        <v>42060</v>
      </c>
      <c r="G65" s="89" t="s">
        <v>202</v>
      </c>
      <c r="H65" s="75" t="s">
        <v>252</v>
      </c>
      <c r="I65" s="89" t="s">
        <v>393</v>
      </c>
      <c r="J65" s="89" t="s">
        <v>392</v>
      </c>
      <c r="K65" s="91" t="s">
        <v>40</v>
      </c>
      <c r="L65" s="75">
        <v>1065133743</v>
      </c>
      <c r="M65" s="93" t="s">
        <v>255</v>
      </c>
      <c r="N65" s="91" t="s">
        <v>36</v>
      </c>
      <c r="O65" s="75">
        <v>3012820794</v>
      </c>
      <c r="P65" s="75" t="s">
        <v>255</v>
      </c>
      <c r="Q65" s="75" t="s">
        <v>255</v>
      </c>
      <c r="R65" s="75" t="s">
        <v>255</v>
      </c>
      <c r="S65" s="75" t="s">
        <v>255</v>
      </c>
      <c r="T65" s="99">
        <v>4</v>
      </c>
      <c r="U65" s="99">
        <v>4</v>
      </c>
      <c r="V65" s="99">
        <v>5</v>
      </c>
      <c r="W65" s="99">
        <v>0</v>
      </c>
      <c r="X65" s="75" t="s">
        <v>8</v>
      </c>
      <c r="Y65" s="76">
        <v>0</v>
      </c>
      <c r="Z65" s="75" t="s">
        <v>38</v>
      </c>
      <c r="AA65" s="75" t="s">
        <v>256</v>
      </c>
      <c r="AB65" s="75" t="s">
        <v>39</v>
      </c>
      <c r="AC65" s="76" t="s">
        <v>265</v>
      </c>
      <c r="AD65" s="75" t="s">
        <v>34</v>
      </c>
      <c r="AE65" s="75" t="s">
        <v>260</v>
      </c>
      <c r="AF65" s="75" t="s">
        <v>86</v>
      </c>
      <c r="AG65" s="75">
        <v>0</v>
      </c>
      <c r="AH65" s="75">
        <v>0</v>
      </c>
      <c r="AI65" s="75">
        <v>0</v>
      </c>
    </row>
    <row r="66" spans="1:35" x14ac:dyDescent="0.25">
      <c r="A66" s="89" t="s">
        <v>160</v>
      </c>
      <c r="B66" s="89" t="s">
        <v>136</v>
      </c>
      <c r="C66" s="89" t="s">
        <v>258</v>
      </c>
      <c r="D66" s="96" t="s">
        <v>223</v>
      </c>
      <c r="E66" s="93">
        <v>42060</v>
      </c>
      <c r="F66" s="93">
        <v>42060</v>
      </c>
      <c r="G66" s="89" t="s">
        <v>202</v>
      </c>
      <c r="H66" s="75" t="s">
        <v>252</v>
      </c>
      <c r="I66" s="89" t="s">
        <v>394</v>
      </c>
      <c r="J66" s="89" t="s">
        <v>395</v>
      </c>
      <c r="K66" s="91" t="s">
        <v>40</v>
      </c>
      <c r="L66" s="75">
        <v>1063296263</v>
      </c>
      <c r="M66" s="93" t="s">
        <v>255</v>
      </c>
      <c r="N66" s="91" t="s">
        <v>31</v>
      </c>
      <c r="O66" s="75">
        <v>3014075507</v>
      </c>
      <c r="P66" s="75" t="s">
        <v>255</v>
      </c>
      <c r="Q66" s="75" t="s">
        <v>255</v>
      </c>
      <c r="R66" s="75" t="s">
        <v>255</v>
      </c>
      <c r="S66" s="75" t="s">
        <v>255</v>
      </c>
      <c r="T66" s="99">
        <v>5</v>
      </c>
      <c r="U66" s="99">
        <v>5</v>
      </c>
      <c r="V66" s="99">
        <v>5</v>
      </c>
      <c r="W66" s="99">
        <v>0</v>
      </c>
      <c r="X66" s="75" t="s">
        <v>8</v>
      </c>
      <c r="Y66" s="76">
        <v>0</v>
      </c>
      <c r="Z66" s="75" t="s">
        <v>38</v>
      </c>
      <c r="AA66" s="75" t="s">
        <v>256</v>
      </c>
      <c r="AB66" s="75" t="s">
        <v>39</v>
      </c>
      <c r="AC66" s="76" t="s">
        <v>265</v>
      </c>
      <c r="AD66" s="75" t="s">
        <v>39</v>
      </c>
      <c r="AE66" s="75" t="s">
        <v>280</v>
      </c>
      <c r="AF66" s="75" t="s">
        <v>85</v>
      </c>
      <c r="AG66" s="75">
        <v>0</v>
      </c>
      <c r="AH66" s="75">
        <v>0</v>
      </c>
      <c r="AI66" s="75">
        <v>0</v>
      </c>
    </row>
    <row r="67" spans="1:35" x14ac:dyDescent="0.25">
      <c r="A67" s="89" t="s">
        <v>160</v>
      </c>
      <c r="B67" s="89" t="s">
        <v>136</v>
      </c>
      <c r="C67" s="89" t="s">
        <v>258</v>
      </c>
      <c r="D67" s="96" t="s">
        <v>223</v>
      </c>
      <c r="E67" s="93">
        <v>42060</v>
      </c>
      <c r="F67" s="93">
        <v>42060</v>
      </c>
      <c r="G67" s="89" t="s">
        <v>202</v>
      </c>
      <c r="H67" s="75" t="s">
        <v>252</v>
      </c>
      <c r="I67" s="89" t="s">
        <v>396</v>
      </c>
      <c r="J67" s="89" t="s">
        <v>397</v>
      </c>
      <c r="K67" s="91" t="s">
        <v>40</v>
      </c>
      <c r="L67" s="75">
        <v>1065812373</v>
      </c>
      <c r="M67" s="93" t="s">
        <v>255</v>
      </c>
      <c r="N67" s="91" t="s">
        <v>31</v>
      </c>
      <c r="O67" s="75">
        <v>3016663898</v>
      </c>
      <c r="P67" s="75" t="s">
        <v>255</v>
      </c>
      <c r="Q67" s="75" t="s">
        <v>255</v>
      </c>
      <c r="R67" s="75" t="s">
        <v>255</v>
      </c>
      <c r="S67" s="75" t="s">
        <v>255</v>
      </c>
      <c r="T67" s="99">
        <v>5</v>
      </c>
      <c r="U67" s="99">
        <v>4</v>
      </c>
      <c r="V67" s="99">
        <v>4</v>
      </c>
      <c r="W67" s="99">
        <v>0</v>
      </c>
      <c r="X67" s="75" t="s">
        <v>8</v>
      </c>
      <c r="Y67" s="76">
        <v>0</v>
      </c>
      <c r="Z67" s="75" t="s">
        <v>38</v>
      </c>
      <c r="AA67" s="75" t="s">
        <v>256</v>
      </c>
      <c r="AB67" s="75" t="s">
        <v>39</v>
      </c>
      <c r="AC67" s="76" t="s">
        <v>285</v>
      </c>
      <c r="AD67" s="75" t="s">
        <v>34</v>
      </c>
      <c r="AE67" s="75" t="s">
        <v>333</v>
      </c>
      <c r="AF67" s="75" t="s">
        <v>86</v>
      </c>
      <c r="AG67" s="75">
        <v>0</v>
      </c>
      <c r="AH67" s="75">
        <v>0</v>
      </c>
      <c r="AI67" s="75">
        <v>0</v>
      </c>
    </row>
    <row r="68" spans="1:35" x14ac:dyDescent="0.25">
      <c r="A68" s="89" t="s">
        <v>160</v>
      </c>
      <c r="B68" s="89" t="s">
        <v>136</v>
      </c>
      <c r="C68" s="89" t="s">
        <v>258</v>
      </c>
      <c r="D68" s="96" t="s">
        <v>223</v>
      </c>
      <c r="E68" s="93">
        <v>42060</v>
      </c>
      <c r="F68" s="93">
        <v>42060</v>
      </c>
      <c r="G68" s="89" t="s">
        <v>202</v>
      </c>
      <c r="H68" s="75" t="s">
        <v>252</v>
      </c>
      <c r="I68" s="89" t="s">
        <v>398</v>
      </c>
      <c r="J68" s="89" t="s">
        <v>399</v>
      </c>
      <c r="K68" s="91" t="s">
        <v>40</v>
      </c>
      <c r="L68" s="75">
        <v>1122816294</v>
      </c>
      <c r="M68" s="93" t="s">
        <v>255</v>
      </c>
      <c r="N68" s="91" t="s">
        <v>31</v>
      </c>
      <c r="O68" s="75">
        <v>3043935099</v>
      </c>
      <c r="P68" s="75" t="s">
        <v>255</v>
      </c>
      <c r="Q68" s="75" t="s">
        <v>255</v>
      </c>
      <c r="R68" s="75" t="s">
        <v>255</v>
      </c>
      <c r="S68" s="75" t="s">
        <v>255</v>
      </c>
      <c r="T68" s="99">
        <v>5</v>
      </c>
      <c r="U68" s="99">
        <v>4</v>
      </c>
      <c r="V68" s="99">
        <v>5</v>
      </c>
      <c r="W68" s="99">
        <v>0</v>
      </c>
      <c r="X68" s="75" t="s">
        <v>8</v>
      </c>
      <c r="Y68" s="76">
        <v>0</v>
      </c>
      <c r="Z68" s="75" t="s">
        <v>38</v>
      </c>
      <c r="AA68" s="75" t="s">
        <v>256</v>
      </c>
      <c r="AB68" s="75" t="s">
        <v>39</v>
      </c>
      <c r="AC68" s="76" t="s">
        <v>265</v>
      </c>
      <c r="AD68" s="75" t="s">
        <v>39</v>
      </c>
      <c r="AE68" s="75" t="s">
        <v>280</v>
      </c>
      <c r="AF68" s="75" t="s">
        <v>86</v>
      </c>
      <c r="AG68" s="75">
        <v>0</v>
      </c>
      <c r="AH68" s="75">
        <v>0</v>
      </c>
      <c r="AI68" s="75">
        <v>0</v>
      </c>
    </row>
    <row r="69" spans="1:35" x14ac:dyDescent="0.25">
      <c r="A69" s="89" t="s">
        <v>160</v>
      </c>
      <c r="B69" s="89" t="s">
        <v>136</v>
      </c>
      <c r="C69" s="89" t="s">
        <v>258</v>
      </c>
      <c r="D69" s="96" t="s">
        <v>223</v>
      </c>
      <c r="E69" s="93">
        <v>42060</v>
      </c>
      <c r="F69" s="93">
        <v>42060</v>
      </c>
      <c r="G69" s="89" t="s">
        <v>202</v>
      </c>
      <c r="H69" s="75" t="s">
        <v>252</v>
      </c>
      <c r="I69" s="89" t="s">
        <v>400</v>
      </c>
      <c r="J69" s="89" t="s">
        <v>401</v>
      </c>
      <c r="K69" s="91" t="s">
        <v>40</v>
      </c>
      <c r="L69" s="75">
        <v>1064118882</v>
      </c>
      <c r="M69" s="93" t="s">
        <v>255</v>
      </c>
      <c r="N69" s="91" t="s">
        <v>31</v>
      </c>
      <c r="O69" s="75">
        <v>3135957841</v>
      </c>
      <c r="P69" s="75" t="s">
        <v>255</v>
      </c>
      <c r="Q69" s="75" t="s">
        <v>255</v>
      </c>
      <c r="R69" s="75" t="s">
        <v>255</v>
      </c>
      <c r="S69" s="75" t="s">
        <v>255</v>
      </c>
      <c r="T69" s="99">
        <v>5</v>
      </c>
      <c r="U69" s="99">
        <v>5</v>
      </c>
      <c r="V69" s="99">
        <v>4</v>
      </c>
      <c r="W69" s="99">
        <v>0</v>
      </c>
      <c r="X69" s="75" t="s">
        <v>8</v>
      </c>
      <c r="Y69" s="76">
        <v>0</v>
      </c>
      <c r="Z69" s="75" t="s">
        <v>38</v>
      </c>
      <c r="AA69" s="75" t="s">
        <v>256</v>
      </c>
      <c r="AB69" s="75" t="s">
        <v>39</v>
      </c>
      <c r="AC69" s="76" t="s">
        <v>268</v>
      </c>
      <c r="AD69" s="75" t="s">
        <v>39</v>
      </c>
      <c r="AE69" s="75" t="s">
        <v>280</v>
      </c>
      <c r="AF69" s="75" t="s">
        <v>85</v>
      </c>
      <c r="AG69" s="75">
        <v>0</v>
      </c>
      <c r="AH69" s="75">
        <v>0</v>
      </c>
      <c r="AI69" s="75">
        <v>0</v>
      </c>
    </row>
    <row r="70" spans="1:35" x14ac:dyDescent="0.25">
      <c r="A70" s="89" t="s">
        <v>160</v>
      </c>
      <c r="B70" s="89" t="s">
        <v>136</v>
      </c>
      <c r="C70" s="89" t="s">
        <v>258</v>
      </c>
      <c r="D70" s="96" t="s">
        <v>223</v>
      </c>
      <c r="E70" s="93">
        <v>42060</v>
      </c>
      <c r="F70" s="93">
        <v>42060</v>
      </c>
      <c r="G70" s="89" t="s">
        <v>202</v>
      </c>
      <c r="H70" s="75" t="s">
        <v>252</v>
      </c>
      <c r="I70" s="89" t="s">
        <v>402</v>
      </c>
      <c r="J70" s="89" t="s">
        <v>403</v>
      </c>
      <c r="K70" s="91" t="s">
        <v>174</v>
      </c>
      <c r="L70" s="75">
        <v>97090415437</v>
      </c>
      <c r="M70" s="93" t="s">
        <v>255</v>
      </c>
      <c r="N70" s="91" t="s">
        <v>36</v>
      </c>
      <c r="O70" s="75">
        <v>3003821397</v>
      </c>
      <c r="P70" s="75" t="s">
        <v>255</v>
      </c>
      <c r="Q70" s="75" t="s">
        <v>255</v>
      </c>
      <c r="R70" s="75" t="s">
        <v>255</v>
      </c>
      <c r="S70" s="75" t="s">
        <v>255</v>
      </c>
      <c r="T70" s="99">
        <v>5</v>
      </c>
      <c r="U70" s="99">
        <v>4</v>
      </c>
      <c r="V70" s="99">
        <v>5</v>
      </c>
      <c r="W70" s="99">
        <v>0</v>
      </c>
      <c r="X70" s="75" t="s">
        <v>8</v>
      </c>
      <c r="Y70" s="76">
        <v>0</v>
      </c>
      <c r="Z70" s="75" t="s">
        <v>38</v>
      </c>
      <c r="AA70" s="75" t="s">
        <v>256</v>
      </c>
      <c r="AB70" s="75" t="s">
        <v>39</v>
      </c>
      <c r="AC70" s="76" t="s">
        <v>294</v>
      </c>
      <c r="AD70" s="75" t="s">
        <v>34</v>
      </c>
      <c r="AE70" s="75" t="s">
        <v>324</v>
      </c>
      <c r="AF70" s="75" t="s">
        <v>86</v>
      </c>
      <c r="AG70" s="75">
        <v>0</v>
      </c>
      <c r="AH70" s="75">
        <v>0</v>
      </c>
      <c r="AI70" s="75">
        <v>0</v>
      </c>
    </row>
    <row r="71" spans="1:35" x14ac:dyDescent="0.25">
      <c r="A71" s="89" t="s">
        <v>160</v>
      </c>
      <c r="B71" s="89" t="s">
        <v>136</v>
      </c>
      <c r="C71" s="89" t="s">
        <v>258</v>
      </c>
      <c r="D71" s="96" t="s">
        <v>223</v>
      </c>
      <c r="E71" s="93">
        <v>42060</v>
      </c>
      <c r="F71" s="93">
        <v>42060</v>
      </c>
      <c r="G71" s="89" t="s">
        <v>202</v>
      </c>
      <c r="H71" s="75" t="s">
        <v>252</v>
      </c>
      <c r="I71" s="89" t="s">
        <v>404</v>
      </c>
      <c r="J71" s="89" t="s">
        <v>405</v>
      </c>
      <c r="K71" s="91" t="s">
        <v>40</v>
      </c>
      <c r="L71" s="75">
        <v>1065825839</v>
      </c>
      <c r="M71" s="93" t="s">
        <v>255</v>
      </c>
      <c r="N71" s="91" t="s">
        <v>36</v>
      </c>
      <c r="O71" s="75">
        <v>3002305287</v>
      </c>
      <c r="P71" s="75" t="s">
        <v>255</v>
      </c>
      <c r="Q71" s="75" t="s">
        <v>255</v>
      </c>
      <c r="R71" s="75" t="s">
        <v>255</v>
      </c>
      <c r="S71" s="75" t="s">
        <v>255</v>
      </c>
      <c r="T71" s="99">
        <v>5</v>
      </c>
      <c r="U71" s="99">
        <v>4</v>
      </c>
      <c r="V71" s="99">
        <v>5</v>
      </c>
      <c r="W71" s="99">
        <v>0</v>
      </c>
      <c r="X71" s="75" t="s">
        <v>8</v>
      </c>
      <c r="Y71" s="76">
        <v>0</v>
      </c>
      <c r="Z71" s="75" t="s">
        <v>38</v>
      </c>
      <c r="AA71" s="75" t="s">
        <v>256</v>
      </c>
      <c r="AB71" s="75" t="s">
        <v>39</v>
      </c>
      <c r="AC71" s="76" t="s">
        <v>265</v>
      </c>
      <c r="AD71" s="75" t="s">
        <v>34</v>
      </c>
      <c r="AE71" s="75" t="s">
        <v>324</v>
      </c>
      <c r="AF71" s="75" t="s">
        <v>86</v>
      </c>
      <c r="AG71" s="75">
        <v>0</v>
      </c>
      <c r="AH71" s="75">
        <v>0</v>
      </c>
      <c r="AI71" s="75">
        <v>0</v>
      </c>
    </row>
    <row r="72" spans="1:35" x14ac:dyDescent="0.25">
      <c r="A72" s="89" t="s">
        <v>160</v>
      </c>
      <c r="B72" s="89" t="s">
        <v>136</v>
      </c>
      <c r="C72" s="89" t="s">
        <v>258</v>
      </c>
      <c r="D72" s="96" t="s">
        <v>223</v>
      </c>
      <c r="E72" s="93">
        <v>42060</v>
      </c>
      <c r="F72" s="93">
        <v>42060</v>
      </c>
      <c r="G72" s="89" t="s">
        <v>202</v>
      </c>
      <c r="H72" s="75" t="s">
        <v>252</v>
      </c>
      <c r="I72" s="89" t="s">
        <v>406</v>
      </c>
      <c r="J72" s="89" t="s">
        <v>407</v>
      </c>
      <c r="K72" s="91" t="s">
        <v>40</v>
      </c>
      <c r="L72" s="75">
        <v>1140883367</v>
      </c>
      <c r="M72" s="93" t="s">
        <v>255</v>
      </c>
      <c r="N72" s="91" t="s">
        <v>31</v>
      </c>
      <c r="O72" s="75">
        <v>3164929555</v>
      </c>
      <c r="P72" s="75" t="s">
        <v>255</v>
      </c>
      <c r="Q72" s="75" t="s">
        <v>255</v>
      </c>
      <c r="R72" s="75" t="s">
        <v>255</v>
      </c>
      <c r="S72" s="75" t="s">
        <v>255</v>
      </c>
      <c r="T72" s="99">
        <v>5</v>
      </c>
      <c r="U72" s="99">
        <v>5</v>
      </c>
      <c r="V72" s="99">
        <v>5</v>
      </c>
      <c r="W72" s="99">
        <v>0</v>
      </c>
      <c r="X72" s="75" t="s">
        <v>8</v>
      </c>
      <c r="Y72" s="76">
        <v>0</v>
      </c>
      <c r="Z72" s="75" t="s">
        <v>38</v>
      </c>
      <c r="AA72" s="75" t="s">
        <v>256</v>
      </c>
      <c r="AB72" s="75" t="s">
        <v>39</v>
      </c>
      <c r="AC72" s="76" t="s">
        <v>294</v>
      </c>
      <c r="AD72" s="75" t="s">
        <v>39</v>
      </c>
      <c r="AE72" s="75" t="s">
        <v>280</v>
      </c>
      <c r="AF72" s="75" t="s">
        <v>86</v>
      </c>
      <c r="AG72" s="75">
        <v>0</v>
      </c>
      <c r="AH72" s="75">
        <v>0</v>
      </c>
      <c r="AI72" s="75">
        <v>0</v>
      </c>
    </row>
    <row r="73" spans="1:35" x14ac:dyDescent="0.25">
      <c r="A73" s="89" t="s">
        <v>160</v>
      </c>
      <c r="B73" s="89" t="s">
        <v>136</v>
      </c>
      <c r="C73" s="89" t="s">
        <v>258</v>
      </c>
      <c r="D73" s="96" t="s">
        <v>223</v>
      </c>
      <c r="E73" s="93">
        <v>42060</v>
      </c>
      <c r="F73" s="93">
        <v>42060</v>
      </c>
      <c r="G73" s="89" t="s">
        <v>202</v>
      </c>
      <c r="H73" s="75" t="s">
        <v>252</v>
      </c>
      <c r="I73" s="89" t="s">
        <v>409</v>
      </c>
      <c r="J73" s="89" t="s">
        <v>408</v>
      </c>
      <c r="K73" s="91" t="s">
        <v>40</v>
      </c>
      <c r="L73" s="75">
        <v>1065606617</v>
      </c>
      <c r="M73" s="93" t="s">
        <v>255</v>
      </c>
      <c r="N73" s="91" t="s">
        <v>36</v>
      </c>
      <c r="O73" s="75">
        <v>3007355200</v>
      </c>
      <c r="P73" s="75" t="s">
        <v>255</v>
      </c>
      <c r="Q73" s="75" t="s">
        <v>255</v>
      </c>
      <c r="R73" s="75" t="s">
        <v>255</v>
      </c>
      <c r="S73" s="75" t="s">
        <v>255</v>
      </c>
      <c r="T73" s="99">
        <v>5</v>
      </c>
      <c r="U73" s="99">
        <v>5</v>
      </c>
      <c r="V73" s="99">
        <v>4</v>
      </c>
      <c r="W73" s="99">
        <v>0</v>
      </c>
      <c r="X73" s="75" t="s">
        <v>8</v>
      </c>
      <c r="Y73" s="76">
        <v>0</v>
      </c>
      <c r="Z73" s="75" t="s">
        <v>38</v>
      </c>
      <c r="AA73" s="75" t="s">
        <v>256</v>
      </c>
      <c r="AB73" s="75" t="s">
        <v>39</v>
      </c>
      <c r="AC73" s="76" t="s">
        <v>265</v>
      </c>
      <c r="AD73" s="75" t="s">
        <v>34</v>
      </c>
      <c r="AE73" s="75" t="s">
        <v>324</v>
      </c>
      <c r="AF73" s="75" t="s">
        <v>86</v>
      </c>
      <c r="AG73" s="75">
        <v>0</v>
      </c>
      <c r="AH73" s="75">
        <v>0</v>
      </c>
      <c r="AI73" s="75">
        <v>0</v>
      </c>
    </row>
    <row r="74" spans="1:35" x14ac:dyDescent="0.25">
      <c r="A74" s="89" t="s">
        <v>160</v>
      </c>
      <c r="B74" s="89" t="s">
        <v>136</v>
      </c>
      <c r="C74" s="89" t="s">
        <v>258</v>
      </c>
      <c r="D74" s="96" t="s">
        <v>223</v>
      </c>
      <c r="E74" s="93">
        <v>42060</v>
      </c>
      <c r="F74" s="93">
        <v>42060</v>
      </c>
      <c r="G74" s="89" t="s">
        <v>202</v>
      </c>
      <c r="H74" s="75" t="s">
        <v>252</v>
      </c>
      <c r="I74" s="89" t="s">
        <v>410</v>
      </c>
      <c r="J74" s="89" t="s">
        <v>411</v>
      </c>
      <c r="K74" s="91" t="s">
        <v>174</v>
      </c>
      <c r="L74" s="75">
        <v>97071615050</v>
      </c>
      <c r="M74" s="93" t="s">
        <v>255</v>
      </c>
      <c r="N74" s="91" t="s">
        <v>36</v>
      </c>
      <c r="O74" s="75">
        <v>3012136182</v>
      </c>
      <c r="P74" s="75" t="s">
        <v>255</v>
      </c>
      <c r="Q74" s="75" t="s">
        <v>255</v>
      </c>
      <c r="R74" s="75" t="s">
        <v>255</v>
      </c>
      <c r="S74" s="75" t="s">
        <v>255</v>
      </c>
      <c r="T74" s="99">
        <v>5</v>
      </c>
      <c r="U74" s="99">
        <v>5</v>
      </c>
      <c r="V74" s="99">
        <v>5</v>
      </c>
      <c r="W74" s="99">
        <v>0</v>
      </c>
      <c r="X74" s="75" t="s">
        <v>8</v>
      </c>
      <c r="Y74" s="76">
        <v>0</v>
      </c>
      <c r="Z74" s="75" t="s">
        <v>38</v>
      </c>
      <c r="AA74" s="75" t="s">
        <v>256</v>
      </c>
      <c r="AB74" s="75" t="s">
        <v>39</v>
      </c>
      <c r="AC74" s="76" t="s">
        <v>294</v>
      </c>
      <c r="AD74" s="75" t="s">
        <v>34</v>
      </c>
      <c r="AE74" s="75" t="s">
        <v>324</v>
      </c>
      <c r="AF74" s="75" t="s">
        <v>85</v>
      </c>
      <c r="AG74" s="75">
        <v>0</v>
      </c>
      <c r="AH74" s="75">
        <v>0</v>
      </c>
      <c r="AI74" s="75">
        <v>0</v>
      </c>
    </row>
    <row r="75" spans="1:35" x14ac:dyDescent="0.25">
      <c r="A75" s="89" t="s">
        <v>160</v>
      </c>
      <c r="B75" s="89" t="s">
        <v>136</v>
      </c>
      <c r="C75" s="89" t="s">
        <v>258</v>
      </c>
      <c r="D75" s="96" t="s">
        <v>223</v>
      </c>
      <c r="E75" s="93">
        <v>42060</v>
      </c>
      <c r="F75" s="93">
        <v>42060</v>
      </c>
      <c r="G75" s="89" t="s">
        <v>202</v>
      </c>
      <c r="H75" s="75" t="s">
        <v>252</v>
      </c>
      <c r="I75" s="89" t="s">
        <v>413</v>
      </c>
      <c r="J75" s="89" t="s">
        <v>412</v>
      </c>
      <c r="K75" s="91" t="s">
        <v>174</v>
      </c>
      <c r="L75" s="75">
        <v>97050413911</v>
      </c>
      <c r="M75" s="93" t="s">
        <v>255</v>
      </c>
      <c r="N75" s="91" t="s">
        <v>36</v>
      </c>
      <c r="O75" s="75">
        <v>3007384301</v>
      </c>
      <c r="P75" s="75" t="s">
        <v>255</v>
      </c>
      <c r="Q75" s="75" t="s">
        <v>255</v>
      </c>
      <c r="R75" s="75" t="s">
        <v>255</v>
      </c>
      <c r="S75" s="75" t="s">
        <v>255</v>
      </c>
      <c r="T75" s="99">
        <v>5</v>
      </c>
      <c r="U75" s="99">
        <v>5</v>
      </c>
      <c r="V75" s="99">
        <v>5</v>
      </c>
      <c r="W75" s="99">
        <v>0</v>
      </c>
      <c r="X75" s="75" t="s">
        <v>8</v>
      </c>
      <c r="Y75" s="76">
        <v>0</v>
      </c>
      <c r="Z75" s="75" t="s">
        <v>38</v>
      </c>
      <c r="AA75" s="75" t="s">
        <v>256</v>
      </c>
      <c r="AB75" s="75" t="s">
        <v>39</v>
      </c>
      <c r="AC75" s="76" t="s">
        <v>294</v>
      </c>
      <c r="AD75" s="75" t="s">
        <v>34</v>
      </c>
      <c r="AE75" s="75" t="s">
        <v>346</v>
      </c>
      <c r="AF75" s="75" t="s">
        <v>85</v>
      </c>
      <c r="AG75" s="75">
        <v>0</v>
      </c>
      <c r="AH75" s="75">
        <v>0</v>
      </c>
      <c r="AI75" s="75">
        <v>0</v>
      </c>
    </row>
    <row r="76" spans="1:35" x14ac:dyDescent="0.25">
      <c r="A76" s="89" t="s">
        <v>160</v>
      </c>
      <c r="B76" s="89" t="s">
        <v>136</v>
      </c>
      <c r="C76" s="89" t="s">
        <v>258</v>
      </c>
      <c r="D76" s="96" t="s">
        <v>223</v>
      </c>
      <c r="E76" s="93">
        <v>42060</v>
      </c>
      <c r="F76" s="93">
        <v>42060</v>
      </c>
      <c r="G76" s="89" t="s">
        <v>202</v>
      </c>
      <c r="H76" s="75" t="s">
        <v>252</v>
      </c>
      <c r="I76" s="89" t="s">
        <v>414</v>
      </c>
      <c r="J76" s="89" t="s">
        <v>415</v>
      </c>
      <c r="K76" s="91" t="s">
        <v>40</v>
      </c>
      <c r="L76" s="75">
        <v>1122407949</v>
      </c>
      <c r="M76" s="93" t="s">
        <v>255</v>
      </c>
      <c r="N76" s="91" t="s">
        <v>31</v>
      </c>
      <c r="O76" s="75">
        <v>3003915335</v>
      </c>
      <c r="P76" s="75" t="s">
        <v>255</v>
      </c>
      <c r="Q76" s="75" t="s">
        <v>255</v>
      </c>
      <c r="R76" s="75" t="s">
        <v>255</v>
      </c>
      <c r="S76" s="75" t="s">
        <v>255</v>
      </c>
      <c r="T76" s="99">
        <v>5</v>
      </c>
      <c r="U76" s="99">
        <v>5</v>
      </c>
      <c r="V76" s="99">
        <v>4</v>
      </c>
      <c r="W76" s="99">
        <v>0</v>
      </c>
      <c r="X76" s="75" t="s">
        <v>8</v>
      </c>
      <c r="Y76" s="76">
        <v>0</v>
      </c>
      <c r="Z76" s="75" t="s">
        <v>38</v>
      </c>
      <c r="AA76" s="75" t="s">
        <v>256</v>
      </c>
      <c r="AB76" s="75" t="s">
        <v>39</v>
      </c>
      <c r="AC76" s="76" t="s">
        <v>294</v>
      </c>
      <c r="AD76" s="75" t="s">
        <v>39</v>
      </c>
      <c r="AE76" s="75" t="s">
        <v>260</v>
      </c>
      <c r="AF76" s="75" t="s">
        <v>86</v>
      </c>
      <c r="AG76" s="75">
        <v>0</v>
      </c>
      <c r="AH76" s="75">
        <v>0</v>
      </c>
      <c r="AI76" s="75">
        <v>0</v>
      </c>
    </row>
    <row r="77" spans="1:35" x14ac:dyDescent="0.25">
      <c r="A77" s="89" t="s">
        <v>160</v>
      </c>
      <c r="B77" s="89" t="s">
        <v>136</v>
      </c>
      <c r="C77" s="89" t="s">
        <v>258</v>
      </c>
      <c r="D77" s="96" t="s">
        <v>223</v>
      </c>
      <c r="E77" s="93">
        <v>42060</v>
      </c>
      <c r="F77" s="93">
        <v>42060</v>
      </c>
      <c r="G77" s="89" t="s">
        <v>202</v>
      </c>
      <c r="H77" s="75" t="s">
        <v>252</v>
      </c>
      <c r="I77" s="89" t="s">
        <v>416</v>
      </c>
      <c r="J77" s="89" t="s">
        <v>417</v>
      </c>
      <c r="K77" s="91" t="s">
        <v>40</v>
      </c>
      <c r="L77" s="75">
        <v>1121335456</v>
      </c>
      <c r="M77" s="93" t="s">
        <v>255</v>
      </c>
      <c r="N77" s="91" t="s">
        <v>36</v>
      </c>
      <c r="O77" s="75">
        <v>3226249225</v>
      </c>
      <c r="P77" s="75" t="s">
        <v>255</v>
      </c>
      <c r="Q77" s="75" t="s">
        <v>255</v>
      </c>
      <c r="R77" s="75" t="s">
        <v>255</v>
      </c>
      <c r="S77" s="75" t="s">
        <v>255</v>
      </c>
      <c r="T77" s="99">
        <v>5</v>
      </c>
      <c r="U77" s="99">
        <v>4</v>
      </c>
      <c r="V77" s="99">
        <v>5</v>
      </c>
      <c r="W77" s="99">
        <v>0</v>
      </c>
      <c r="X77" s="75" t="s">
        <v>8</v>
      </c>
      <c r="Y77" s="76">
        <v>0</v>
      </c>
      <c r="Z77" s="75" t="s">
        <v>38</v>
      </c>
      <c r="AA77" s="75" t="s">
        <v>256</v>
      </c>
      <c r="AB77" s="75" t="s">
        <v>39</v>
      </c>
      <c r="AC77" s="76" t="s">
        <v>294</v>
      </c>
      <c r="AD77" s="75" t="s">
        <v>39</v>
      </c>
      <c r="AE77" s="75" t="s">
        <v>280</v>
      </c>
      <c r="AF77" s="75" t="s">
        <v>85</v>
      </c>
      <c r="AG77" s="75">
        <v>0</v>
      </c>
      <c r="AH77" s="75">
        <v>0</v>
      </c>
      <c r="AI77" s="75">
        <v>0</v>
      </c>
    </row>
    <row r="78" spans="1:35" x14ac:dyDescent="0.25">
      <c r="A78" s="89" t="s">
        <v>160</v>
      </c>
      <c r="B78" s="89" t="s">
        <v>136</v>
      </c>
      <c r="C78" s="89" t="s">
        <v>258</v>
      </c>
      <c r="D78" s="96" t="s">
        <v>223</v>
      </c>
      <c r="E78" s="93">
        <v>42060</v>
      </c>
      <c r="F78" s="93">
        <v>42060</v>
      </c>
      <c r="G78" s="89" t="s">
        <v>202</v>
      </c>
      <c r="H78" s="75" t="s">
        <v>252</v>
      </c>
      <c r="I78" s="89" t="s">
        <v>418</v>
      </c>
      <c r="J78" s="89" t="s">
        <v>419</v>
      </c>
      <c r="K78" s="91" t="s">
        <v>174</v>
      </c>
      <c r="L78" s="75">
        <v>9704088993</v>
      </c>
      <c r="M78" s="93" t="s">
        <v>255</v>
      </c>
      <c r="N78" s="91" t="s">
        <v>36</v>
      </c>
      <c r="O78" s="75">
        <v>3218224932</v>
      </c>
      <c r="P78" s="75" t="s">
        <v>255</v>
      </c>
      <c r="Q78" s="75" t="s">
        <v>255</v>
      </c>
      <c r="R78" s="75" t="s">
        <v>255</v>
      </c>
      <c r="S78" s="75" t="s">
        <v>255</v>
      </c>
      <c r="T78" s="99">
        <v>5</v>
      </c>
      <c r="U78" s="99">
        <v>5</v>
      </c>
      <c r="V78" s="99">
        <v>4</v>
      </c>
      <c r="W78" s="99">
        <v>0</v>
      </c>
      <c r="X78" s="75" t="s">
        <v>8</v>
      </c>
      <c r="Y78" s="76">
        <v>0</v>
      </c>
      <c r="Z78" s="75" t="s">
        <v>38</v>
      </c>
      <c r="AA78" s="75" t="s">
        <v>256</v>
      </c>
      <c r="AB78" s="75" t="s">
        <v>39</v>
      </c>
      <c r="AC78" s="76" t="s">
        <v>277</v>
      </c>
      <c r="AD78" s="75" t="s">
        <v>34</v>
      </c>
      <c r="AE78" s="75" t="s">
        <v>324</v>
      </c>
      <c r="AF78" s="75" t="s">
        <v>85</v>
      </c>
      <c r="AG78" s="75">
        <v>0</v>
      </c>
      <c r="AH78" s="75">
        <v>0</v>
      </c>
      <c r="AI78" s="75">
        <v>0</v>
      </c>
    </row>
    <row r="79" spans="1:35" x14ac:dyDescent="0.25">
      <c r="A79" s="89" t="s">
        <v>160</v>
      </c>
      <c r="B79" s="89" t="s">
        <v>136</v>
      </c>
      <c r="C79" s="89" t="s">
        <v>258</v>
      </c>
      <c r="D79" s="96" t="s">
        <v>223</v>
      </c>
      <c r="E79" s="93">
        <v>42060</v>
      </c>
      <c r="F79" s="93">
        <v>42060</v>
      </c>
      <c r="G79" s="89" t="s">
        <v>202</v>
      </c>
      <c r="H79" s="75" t="s">
        <v>252</v>
      </c>
      <c r="I79" s="89" t="s">
        <v>420</v>
      </c>
      <c r="J79" s="89" t="s">
        <v>421</v>
      </c>
      <c r="K79" s="91" t="s">
        <v>40</v>
      </c>
      <c r="L79" s="75">
        <v>1065634262</v>
      </c>
      <c r="M79" s="93" t="s">
        <v>255</v>
      </c>
      <c r="N79" s="91" t="s">
        <v>36</v>
      </c>
      <c r="O79" s="75">
        <v>3003944374</v>
      </c>
      <c r="P79" s="75" t="s">
        <v>255</v>
      </c>
      <c r="Q79" s="75" t="s">
        <v>255</v>
      </c>
      <c r="R79" s="75" t="s">
        <v>255</v>
      </c>
      <c r="S79" s="75" t="s">
        <v>255</v>
      </c>
      <c r="T79" s="99">
        <v>5</v>
      </c>
      <c r="U79" s="99">
        <v>5</v>
      </c>
      <c r="V79" s="99">
        <v>5</v>
      </c>
      <c r="W79" s="99">
        <v>0</v>
      </c>
      <c r="X79" s="75" t="s">
        <v>8</v>
      </c>
      <c r="Y79" s="76">
        <v>0</v>
      </c>
      <c r="Z79" s="75" t="s">
        <v>38</v>
      </c>
      <c r="AA79" s="75" t="s">
        <v>256</v>
      </c>
      <c r="AB79" s="75" t="s">
        <v>39</v>
      </c>
      <c r="AC79" s="76" t="s">
        <v>294</v>
      </c>
      <c r="AD79" s="75" t="s">
        <v>39</v>
      </c>
      <c r="AE79" s="75" t="s">
        <v>280</v>
      </c>
      <c r="AF79" s="75" t="s">
        <v>86</v>
      </c>
      <c r="AG79" s="75">
        <v>0</v>
      </c>
      <c r="AH79" s="75">
        <v>0</v>
      </c>
      <c r="AI79" s="75">
        <v>0</v>
      </c>
    </row>
    <row r="80" spans="1:35" x14ac:dyDescent="0.25">
      <c r="A80" s="89" t="s">
        <v>160</v>
      </c>
      <c r="B80" s="89" t="s">
        <v>136</v>
      </c>
      <c r="C80" s="89" t="s">
        <v>258</v>
      </c>
      <c r="D80" s="96" t="s">
        <v>223</v>
      </c>
      <c r="E80" s="93">
        <v>42060</v>
      </c>
      <c r="F80" s="93">
        <v>42060</v>
      </c>
      <c r="G80" s="89" t="s">
        <v>202</v>
      </c>
      <c r="H80" s="75" t="s">
        <v>252</v>
      </c>
      <c r="I80" s="89" t="s">
        <v>423</v>
      </c>
      <c r="J80" s="89" t="s">
        <v>422</v>
      </c>
      <c r="K80" s="91" t="s">
        <v>40</v>
      </c>
      <c r="L80" s="75">
        <v>1066062104</v>
      </c>
      <c r="M80" s="93" t="s">
        <v>255</v>
      </c>
      <c r="N80" s="91" t="s">
        <v>36</v>
      </c>
      <c r="O80" s="75">
        <v>3102651087</v>
      </c>
      <c r="P80" s="75" t="s">
        <v>255</v>
      </c>
      <c r="Q80" s="75" t="s">
        <v>255</v>
      </c>
      <c r="R80" s="75" t="s">
        <v>255</v>
      </c>
      <c r="S80" s="75" t="s">
        <v>255</v>
      </c>
      <c r="T80" s="99">
        <v>5</v>
      </c>
      <c r="U80" s="99">
        <v>5</v>
      </c>
      <c r="V80" s="99">
        <v>4</v>
      </c>
      <c r="W80" s="99">
        <v>0</v>
      </c>
      <c r="X80" s="75" t="s">
        <v>8</v>
      </c>
      <c r="Y80" s="76">
        <v>0</v>
      </c>
      <c r="Z80" s="75" t="s">
        <v>38</v>
      </c>
      <c r="AA80" s="75" t="s">
        <v>256</v>
      </c>
      <c r="AB80" s="75" t="s">
        <v>39</v>
      </c>
      <c r="AC80" s="76" t="s">
        <v>294</v>
      </c>
      <c r="AD80" s="75" t="s">
        <v>34</v>
      </c>
      <c r="AE80" s="75" t="s">
        <v>260</v>
      </c>
      <c r="AF80" s="75" t="s">
        <v>86</v>
      </c>
      <c r="AG80" s="75">
        <v>0</v>
      </c>
      <c r="AH80" s="75">
        <v>0</v>
      </c>
      <c r="AI80" s="75">
        <v>0</v>
      </c>
    </row>
    <row r="81" spans="1:35" x14ac:dyDescent="0.25">
      <c r="A81" s="89" t="s">
        <v>160</v>
      </c>
      <c r="B81" s="89" t="s">
        <v>136</v>
      </c>
      <c r="C81" s="89" t="s">
        <v>258</v>
      </c>
      <c r="D81" s="96" t="s">
        <v>223</v>
      </c>
      <c r="E81" s="93">
        <v>42060</v>
      </c>
      <c r="F81" s="93">
        <v>42060</v>
      </c>
      <c r="G81" s="89" t="s">
        <v>202</v>
      </c>
      <c r="H81" s="75" t="s">
        <v>252</v>
      </c>
      <c r="I81" s="89" t="s">
        <v>424</v>
      </c>
      <c r="J81" s="89" t="s">
        <v>425</v>
      </c>
      <c r="K81" s="91" t="s">
        <v>40</v>
      </c>
      <c r="L81" s="75">
        <v>1065826145</v>
      </c>
      <c r="M81" s="93" t="s">
        <v>255</v>
      </c>
      <c r="N81" s="91" t="s">
        <v>36</v>
      </c>
      <c r="O81" s="75">
        <v>3005141027</v>
      </c>
      <c r="P81" s="75" t="s">
        <v>255</v>
      </c>
      <c r="Q81" s="75" t="s">
        <v>255</v>
      </c>
      <c r="R81" s="75" t="s">
        <v>255</v>
      </c>
      <c r="S81" s="75" t="s">
        <v>255</v>
      </c>
      <c r="T81" s="99">
        <v>5</v>
      </c>
      <c r="U81" s="99">
        <v>5</v>
      </c>
      <c r="V81" s="99">
        <v>5</v>
      </c>
      <c r="W81" s="99">
        <v>0</v>
      </c>
      <c r="X81" s="75" t="s">
        <v>8</v>
      </c>
      <c r="Y81" s="76">
        <v>0</v>
      </c>
      <c r="Z81" s="75" t="s">
        <v>38</v>
      </c>
      <c r="AA81" s="75" t="s">
        <v>256</v>
      </c>
      <c r="AB81" s="75" t="s">
        <v>39</v>
      </c>
      <c r="AC81" s="76" t="s">
        <v>294</v>
      </c>
      <c r="AD81" s="75" t="s">
        <v>34</v>
      </c>
      <c r="AE81" s="75" t="s">
        <v>260</v>
      </c>
      <c r="AF81" s="75" t="s">
        <v>85</v>
      </c>
      <c r="AG81" s="75">
        <v>0</v>
      </c>
      <c r="AH81" s="75">
        <v>0</v>
      </c>
      <c r="AI81" s="75">
        <v>0</v>
      </c>
    </row>
    <row r="82" spans="1:35" x14ac:dyDescent="0.25">
      <c r="A82" s="89" t="s">
        <v>160</v>
      </c>
      <c r="B82" s="89" t="s">
        <v>136</v>
      </c>
      <c r="C82" s="89" t="s">
        <v>258</v>
      </c>
      <c r="D82" s="96" t="s">
        <v>223</v>
      </c>
      <c r="E82" s="93">
        <v>42060</v>
      </c>
      <c r="F82" s="93">
        <v>42060</v>
      </c>
      <c r="G82" s="89" t="s">
        <v>202</v>
      </c>
      <c r="H82" s="75" t="s">
        <v>252</v>
      </c>
      <c r="I82" s="89" t="s">
        <v>427</v>
      </c>
      <c r="J82" s="89" t="s">
        <v>426</v>
      </c>
      <c r="K82" s="91" t="s">
        <v>40</v>
      </c>
      <c r="L82" s="75">
        <v>1065814749</v>
      </c>
      <c r="M82" s="93" t="s">
        <v>255</v>
      </c>
      <c r="N82" s="91" t="s">
        <v>36</v>
      </c>
      <c r="O82" s="75">
        <v>3127600918</v>
      </c>
      <c r="P82" s="75" t="s">
        <v>255</v>
      </c>
      <c r="Q82" s="75" t="s">
        <v>255</v>
      </c>
      <c r="R82" s="75" t="s">
        <v>255</v>
      </c>
      <c r="S82" s="75" t="s">
        <v>255</v>
      </c>
      <c r="T82" s="99">
        <v>5</v>
      </c>
      <c r="U82" s="99">
        <v>4</v>
      </c>
      <c r="V82" s="99">
        <v>5</v>
      </c>
      <c r="W82" s="99">
        <v>0</v>
      </c>
      <c r="X82" s="75" t="s">
        <v>8</v>
      </c>
      <c r="Y82" s="76">
        <v>0</v>
      </c>
      <c r="Z82" s="75" t="s">
        <v>38</v>
      </c>
      <c r="AA82" s="75" t="s">
        <v>256</v>
      </c>
      <c r="AB82" s="75" t="s">
        <v>39</v>
      </c>
      <c r="AC82" s="76" t="s">
        <v>265</v>
      </c>
      <c r="AD82" s="75" t="s">
        <v>39</v>
      </c>
      <c r="AE82" s="75" t="s">
        <v>280</v>
      </c>
      <c r="AF82" s="75" t="s">
        <v>86</v>
      </c>
      <c r="AG82" s="75">
        <v>0</v>
      </c>
      <c r="AH82" s="75">
        <v>0</v>
      </c>
      <c r="AI82" s="75">
        <v>0</v>
      </c>
    </row>
    <row r="83" spans="1:35" x14ac:dyDescent="0.25">
      <c r="A83" s="89" t="s">
        <v>160</v>
      </c>
      <c r="B83" s="89" t="s">
        <v>136</v>
      </c>
      <c r="C83" s="89" t="s">
        <v>258</v>
      </c>
      <c r="D83" s="96" t="s">
        <v>223</v>
      </c>
      <c r="E83" s="93">
        <v>42060</v>
      </c>
      <c r="F83" s="93">
        <v>42060</v>
      </c>
      <c r="G83" s="89" t="s">
        <v>202</v>
      </c>
      <c r="H83" s="75" t="s">
        <v>252</v>
      </c>
      <c r="I83" s="89" t="s">
        <v>428</v>
      </c>
      <c r="J83" s="89" t="s">
        <v>429</v>
      </c>
      <c r="K83" s="91" t="s">
        <v>40</v>
      </c>
      <c r="L83" s="75">
        <v>1120784127</v>
      </c>
      <c r="M83" s="93" t="s">
        <v>255</v>
      </c>
      <c r="N83" s="91" t="s">
        <v>36</v>
      </c>
      <c r="O83" s="75">
        <v>3016781001</v>
      </c>
      <c r="P83" s="75" t="s">
        <v>255</v>
      </c>
      <c r="Q83" s="75" t="s">
        <v>255</v>
      </c>
      <c r="R83" s="75" t="s">
        <v>255</v>
      </c>
      <c r="S83" s="75" t="s">
        <v>255</v>
      </c>
      <c r="T83" s="99">
        <v>5</v>
      </c>
      <c r="U83" s="99">
        <v>5</v>
      </c>
      <c r="V83" s="99">
        <v>5</v>
      </c>
      <c r="W83" s="99">
        <v>0</v>
      </c>
      <c r="X83" s="75" t="s">
        <v>8</v>
      </c>
      <c r="Y83" s="76">
        <v>0</v>
      </c>
      <c r="Z83" s="75" t="s">
        <v>38</v>
      </c>
      <c r="AA83" s="75" t="s">
        <v>256</v>
      </c>
      <c r="AB83" s="75" t="s">
        <v>39</v>
      </c>
      <c r="AC83" s="76" t="s">
        <v>265</v>
      </c>
      <c r="AD83" s="75" t="s">
        <v>34</v>
      </c>
      <c r="AE83" s="75" t="s">
        <v>260</v>
      </c>
      <c r="AF83" s="75" t="s">
        <v>85</v>
      </c>
      <c r="AG83" s="75">
        <v>0</v>
      </c>
      <c r="AH83" s="75">
        <v>0</v>
      </c>
      <c r="AI83" s="75">
        <v>0</v>
      </c>
    </row>
    <row r="84" spans="1:35" x14ac:dyDescent="0.25">
      <c r="A84" s="89" t="s">
        <v>160</v>
      </c>
      <c r="B84" s="89" t="s">
        <v>136</v>
      </c>
      <c r="C84" s="89" t="s">
        <v>258</v>
      </c>
      <c r="D84" s="96" t="s">
        <v>223</v>
      </c>
      <c r="E84" s="93">
        <v>42060</v>
      </c>
      <c r="F84" s="93">
        <v>42060</v>
      </c>
      <c r="G84" s="89" t="s">
        <v>202</v>
      </c>
      <c r="H84" s="75" t="s">
        <v>252</v>
      </c>
      <c r="I84" s="89" t="s">
        <v>430</v>
      </c>
      <c r="J84" s="89" t="s">
        <v>431</v>
      </c>
      <c r="K84" s="91" t="s">
        <v>40</v>
      </c>
      <c r="L84" s="75">
        <v>118855528</v>
      </c>
      <c r="M84" s="93" t="s">
        <v>255</v>
      </c>
      <c r="N84" s="91" t="s">
        <v>31</v>
      </c>
      <c r="O84" s="75">
        <v>3015104869</v>
      </c>
      <c r="P84" s="75" t="s">
        <v>255</v>
      </c>
      <c r="Q84" s="75" t="s">
        <v>255</v>
      </c>
      <c r="R84" s="75" t="s">
        <v>255</v>
      </c>
      <c r="S84" s="75" t="s">
        <v>255</v>
      </c>
      <c r="T84" s="99">
        <v>5</v>
      </c>
      <c r="U84" s="99">
        <v>5</v>
      </c>
      <c r="V84" s="99">
        <v>4</v>
      </c>
      <c r="W84" s="99">
        <v>0</v>
      </c>
      <c r="X84" s="75" t="s">
        <v>8</v>
      </c>
      <c r="Y84" s="76">
        <v>0</v>
      </c>
      <c r="Z84" s="75" t="s">
        <v>38</v>
      </c>
      <c r="AA84" s="75" t="s">
        <v>256</v>
      </c>
      <c r="AB84" s="75" t="s">
        <v>39</v>
      </c>
      <c r="AC84" s="76" t="s">
        <v>268</v>
      </c>
      <c r="AD84" s="75" t="s">
        <v>39</v>
      </c>
      <c r="AE84" s="75" t="s">
        <v>280</v>
      </c>
      <c r="AF84" s="75" t="s">
        <v>85</v>
      </c>
      <c r="AG84" s="75">
        <v>0</v>
      </c>
      <c r="AH84" s="75">
        <v>0</v>
      </c>
      <c r="AI84" s="75">
        <v>0</v>
      </c>
    </row>
    <row r="85" spans="1:35" x14ac:dyDescent="0.25">
      <c r="A85" s="89" t="s">
        <v>160</v>
      </c>
      <c r="B85" s="89" t="s">
        <v>136</v>
      </c>
      <c r="C85" s="89" t="s">
        <v>258</v>
      </c>
      <c r="D85" s="96" t="s">
        <v>223</v>
      </c>
      <c r="E85" s="93">
        <v>42060</v>
      </c>
      <c r="F85" s="93">
        <v>42060</v>
      </c>
      <c r="G85" s="89" t="s">
        <v>202</v>
      </c>
      <c r="H85" s="75" t="s">
        <v>252</v>
      </c>
      <c r="I85" s="89" t="s">
        <v>432</v>
      </c>
      <c r="J85" s="89" t="s">
        <v>433</v>
      </c>
      <c r="K85" s="91" t="s">
        <v>40</v>
      </c>
      <c r="L85" s="75">
        <v>1065826636</v>
      </c>
      <c r="M85" s="93" t="s">
        <v>255</v>
      </c>
      <c r="N85" s="91" t="s">
        <v>36</v>
      </c>
      <c r="O85" s="75">
        <v>3043446418</v>
      </c>
      <c r="P85" s="75" t="s">
        <v>255</v>
      </c>
      <c r="Q85" s="75" t="s">
        <v>255</v>
      </c>
      <c r="R85" s="75" t="s">
        <v>255</v>
      </c>
      <c r="S85" s="75" t="s">
        <v>255</v>
      </c>
      <c r="T85" s="99">
        <v>5</v>
      </c>
      <c r="U85" s="99">
        <v>4</v>
      </c>
      <c r="V85" s="99">
        <v>5</v>
      </c>
      <c r="W85" s="99">
        <v>0</v>
      </c>
      <c r="X85" s="75" t="s">
        <v>8</v>
      </c>
      <c r="Y85" s="76">
        <v>0</v>
      </c>
      <c r="Z85" s="75" t="s">
        <v>38</v>
      </c>
      <c r="AA85" s="75" t="s">
        <v>256</v>
      </c>
      <c r="AB85" s="75" t="s">
        <v>39</v>
      </c>
      <c r="AC85" s="76" t="s">
        <v>294</v>
      </c>
      <c r="AD85" s="75" t="s">
        <v>39</v>
      </c>
      <c r="AE85" s="75" t="s">
        <v>324</v>
      </c>
      <c r="AF85" s="75" t="s">
        <v>86</v>
      </c>
      <c r="AG85" s="75">
        <v>0</v>
      </c>
      <c r="AH85" s="75">
        <v>0</v>
      </c>
      <c r="AI85" s="75">
        <v>0</v>
      </c>
    </row>
    <row r="86" spans="1:35" x14ac:dyDescent="0.25">
      <c r="A86" s="89" t="s">
        <v>160</v>
      </c>
      <c r="B86" s="89" t="s">
        <v>136</v>
      </c>
      <c r="C86" s="89" t="s">
        <v>258</v>
      </c>
      <c r="D86" s="96" t="s">
        <v>223</v>
      </c>
      <c r="E86" s="93">
        <v>42060</v>
      </c>
      <c r="F86" s="93">
        <v>42060</v>
      </c>
      <c r="G86" s="89" t="s">
        <v>202</v>
      </c>
      <c r="H86" s="75" t="s">
        <v>252</v>
      </c>
      <c r="I86" s="89" t="s">
        <v>434</v>
      </c>
      <c r="J86" s="89" t="s">
        <v>435</v>
      </c>
      <c r="K86" s="91" t="s">
        <v>174</v>
      </c>
      <c r="L86" s="75">
        <v>97050915755</v>
      </c>
      <c r="M86" s="93" t="s">
        <v>255</v>
      </c>
      <c r="N86" s="91" t="s">
        <v>36</v>
      </c>
      <c r="O86" s="75">
        <v>3004843420</v>
      </c>
      <c r="P86" s="75" t="s">
        <v>255</v>
      </c>
      <c r="Q86" s="75" t="s">
        <v>255</v>
      </c>
      <c r="R86" s="75" t="s">
        <v>255</v>
      </c>
      <c r="S86" s="75" t="s">
        <v>255</v>
      </c>
      <c r="T86" s="99">
        <v>5</v>
      </c>
      <c r="U86" s="99">
        <v>4</v>
      </c>
      <c r="V86" s="99">
        <v>5</v>
      </c>
      <c r="W86" s="99">
        <v>0</v>
      </c>
      <c r="X86" s="75" t="s">
        <v>8</v>
      </c>
      <c r="Y86" s="76">
        <v>0</v>
      </c>
      <c r="Z86" s="75" t="s">
        <v>38</v>
      </c>
      <c r="AA86" s="75" t="s">
        <v>256</v>
      </c>
      <c r="AB86" s="75" t="s">
        <v>39</v>
      </c>
      <c r="AC86" s="76" t="s">
        <v>265</v>
      </c>
      <c r="AD86" s="75" t="s">
        <v>34</v>
      </c>
      <c r="AE86" s="75" t="s">
        <v>324</v>
      </c>
      <c r="AF86" s="75" t="s">
        <v>85</v>
      </c>
      <c r="AG86" s="75">
        <v>0</v>
      </c>
      <c r="AH86" s="75">
        <v>0</v>
      </c>
      <c r="AI86" s="75">
        <v>0</v>
      </c>
    </row>
    <row r="87" spans="1:35" x14ac:dyDescent="0.25">
      <c r="A87" s="89" t="s">
        <v>160</v>
      </c>
      <c r="B87" s="89" t="s">
        <v>136</v>
      </c>
      <c r="C87" s="89" t="s">
        <v>258</v>
      </c>
      <c r="D87" s="96" t="s">
        <v>223</v>
      </c>
      <c r="E87" s="93">
        <v>42060</v>
      </c>
      <c r="F87" s="93">
        <v>42060</v>
      </c>
      <c r="G87" s="89" t="s">
        <v>202</v>
      </c>
      <c r="H87" s="75" t="s">
        <v>252</v>
      </c>
      <c r="I87" s="89" t="s">
        <v>436</v>
      </c>
      <c r="J87" s="89" t="s">
        <v>437</v>
      </c>
      <c r="K87" s="91" t="s">
        <v>40</v>
      </c>
      <c r="L87" s="75">
        <v>1082252527</v>
      </c>
      <c r="M87" s="93" t="s">
        <v>255</v>
      </c>
      <c r="N87" s="91" t="s">
        <v>31</v>
      </c>
      <c r="O87" s="75">
        <v>3107071522</v>
      </c>
      <c r="P87" s="75" t="s">
        <v>255</v>
      </c>
      <c r="Q87" s="75" t="s">
        <v>255</v>
      </c>
      <c r="R87" s="75" t="s">
        <v>255</v>
      </c>
      <c r="S87" s="75" t="s">
        <v>255</v>
      </c>
      <c r="T87" s="99">
        <v>5</v>
      </c>
      <c r="U87" s="99">
        <v>4</v>
      </c>
      <c r="V87" s="99">
        <v>5</v>
      </c>
      <c r="W87" s="99">
        <v>0</v>
      </c>
      <c r="X87" s="75" t="s">
        <v>8</v>
      </c>
      <c r="Y87" s="76">
        <v>0</v>
      </c>
      <c r="Z87" s="75" t="s">
        <v>38</v>
      </c>
      <c r="AA87" s="75" t="s">
        <v>256</v>
      </c>
      <c r="AB87" s="75" t="s">
        <v>39</v>
      </c>
      <c r="AC87" s="76" t="s">
        <v>294</v>
      </c>
      <c r="AD87" s="75" t="s">
        <v>39</v>
      </c>
      <c r="AE87" s="75" t="s">
        <v>280</v>
      </c>
      <c r="AF87" s="75" t="s">
        <v>85</v>
      </c>
      <c r="AG87" s="75">
        <v>0</v>
      </c>
      <c r="AH87" s="75">
        <v>0</v>
      </c>
      <c r="AI87" s="75">
        <v>0</v>
      </c>
    </row>
    <row r="88" spans="1:35" x14ac:dyDescent="0.25">
      <c r="A88" s="89" t="s">
        <v>160</v>
      </c>
      <c r="B88" s="89" t="s">
        <v>136</v>
      </c>
      <c r="C88" s="89" t="s">
        <v>258</v>
      </c>
      <c r="D88" s="96" t="s">
        <v>223</v>
      </c>
      <c r="E88" s="93">
        <v>42060</v>
      </c>
      <c r="F88" s="93">
        <v>42060</v>
      </c>
      <c r="G88" s="89" t="s">
        <v>202</v>
      </c>
      <c r="H88" s="75" t="s">
        <v>252</v>
      </c>
      <c r="I88" s="89" t="s">
        <v>439</v>
      </c>
      <c r="J88" s="89" t="s">
        <v>438</v>
      </c>
      <c r="K88" s="91" t="s">
        <v>174</v>
      </c>
      <c r="L88" s="75">
        <v>96120910652</v>
      </c>
      <c r="M88" s="93" t="s">
        <v>255</v>
      </c>
      <c r="N88" s="91" t="s">
        <v>36</v>
      </c>
      <c r="O88" s="75">
        <v>3014749068</v>
      </c>
      <c r="P88" s="75" t="s">
        <v>255</v>
      </c>
      <c r="Q88" s="75" t="s">
        <v>255</v>
      </c>
      <c r="R88" s="75" t="s">
        <v>255</v>
      </c>
      <c r="S88" s="75" t="s">
        <v>255</v>
      </c>
      <c r="T88" s="99">
        <v>5</v>
      </c>
      <c r="U88" s="99">
        <v>5</v>
      </c>
      <c r="V88" s="99">
        <v>5</v>
      </c>
      <c r="W88" s="99">
        <v>0</v>
      </c>
      <c r="X88" s="75" t="s">
        <v>8</v>
      </c>
      <c r="Y88" s="76">
        <v>0</v>
      </c>
      <c r="Z88" s="75" t="s">
        <v>38</v>
      </c>
      <c r="AA88" s="75" t="s">
        <v>256</v>
      </c>
      <c r="AB88" s="75" t="s">
        <v>39</v>
      </c>
      <c r="AC88" s="76" t="s">
        <v>294</v>
      </c>
      <c r="AD88" s="75" t="s">
        <v>34</v>
      </c>
      <c r="AE88" s="75" t="s">
        <v>324</v>
      </c>
      <c r="AF88" s="75" t="s">
        <v>86</v>
      </c>
      <c r="AG88" s="75">
        <v>0</v>
      </c>
      <c r="AH88" s="75">
        <v>0</v>
      </c>
      <c r="AI88" s="75">
        <v>0</v>
      </c>
    </row>
    <row r="89" spans="1:35" x14ac:dyDescent="0.25">
      <c r="A89" s="89" t="s">
        <v>160</v>
      </c>
      <c r="B89" s="89" t="s">
        <v>136</v>
      </c>
      <c r="C89" s="89" t="s">
        <v>258</v>
      </c>
      <c r="D89" s="96" t="s">
        <v>223</v>
      </c>
      <c r="E89" s="93">
        <v>42060</v>
      </c>
      <c r="F89" s="93">
        <v>42060</v>
      </c>
      <c r="G89" s="89" t="s">
        <v>202</v>
      </c>
      <c r="H89" s="75" t="s">
        <v>252</v>
      </c>
      <c r="I89" s="89" t="s">
        <v>440</v>
      </c>
      <c r="J89" s="89" t="s">
        <v>441</v>
      </c>
      <c r="K89" s="91" t="s">
        <v>40</v>
      </c>
      <c r="L89" s="75">
        <v>1003123266</v>
      </c>
      <c r="M89" s="93" t="s">
        <v>255</v>
      </c>
      <c r="N89" s="91" t="s">
        <v>36</v>
      </c>
      <c r="O89" s="75" t="s">
        <v>255</v>
      </c>
      <c r="P89" s="75" t="s">
        <v>255</v>
      </c>
      <c r="Q89" s="75" t="s">
        <v>255</v>
      </c>
      <c r="R89" s="75" t="s">
        <v>255</v>
      </c>
      <c r="S89" s="75" t="s">
        <v>255</v>
      </c>
      <c r="T89" s="99">
        <v>5</v>
      </c>
      <c r="U89" s="99">
        <v>4</v>
      </c>
      <c r="V89" s="99">
        <v>5</v>
      </c>
      <c r="W89" s="99">
        <v>0</v>
      </c>
      <c r="X89" s="75" t="s">
        <v>8</v>
      </c>
      <c r="Y89" s="76">
        <v>0</v>
      </c>
      <c r="Z89" s="75" t="s">
        <v>38</v>
      </c>
      <c r="AA89" s="75" t="s">
        <v>256</v>
      </c>
      <c r="AB89" s="75" t="s">
        <v>39</v>
      </c>
      <c r="AC89" s="76" t="s">
        <v>265</v>
      </c>
      <c r="AD89" s="75" t="s">
        <v>39</v>
      </c>
      <c r="AE89" s="75" t="s">
        <v>280</v>
      </c>
      <c r="AF89" s="75" t="s">
        <v>85</v>
      </c>
      <c r="AG89" s="75">
        <v>0</v>
      </c>
      <c r="AH89" s="75">
        <v>0</v>
      </c>
      <c r="AI89" s="75">
        <v>0</v>
      </c>
    </row>
    <row r="90" spans="1:35" x14ac:dyDescent="0.25">
      <c r="A90" s="89" t="s">
        <v>160</v>
      </c>
      <c r="B90" s="89" t="s">
        <v>136</v>
      </c>
      <c r="C90" s="89" t="s">
        <v>258</v>
      </c>
      <c r="D90" s="96" t="s">
        <v>223</v>
      </c>
      <c r="E90" s="93">
        <v>42060</v>
      </c>
      <c r="F90" s="93">
        <v>42060</v>
      </c>
      <c r="G90" s="89" t="s">
        <v>202</v>
      </c>
      <c r="H90" s="75" t="s">
        <v>252</v>
      </c>
      <c r="I90" s="89" t="s">
        <v>442</v>
      </c>
      <c r="J90" s="89" t="s">
        <v>443</v>
      </c>
      <c r="K90" s="91" t="s">
        <v>40</v>
      </c>
      <c r="L90" s="75">
        <v>1065658297</v>
      </c>
      <c r="M90" s="93" t="s">
        <v>255</v>
      </c>
      <c r="N90" s="91" t="s">
        <v>31</v>
      </c>
      <c r="O90" s="75">
        <v>3043656767</v>
      </c>
      <c r="P90" s="75" t="s">
        <v>255</v>
      </c>
      <c r="Q90" s="75" t="s">
        <v>255</v>
      </c>
      <c r="R90" s="75" t="s">
        <v>255</v>
      </c>
      <c r="S90" s="75" t="s">
        <v>255</v>
      </c>
      <c r="T90" s="99">
        <v>5</v>
      </c>
      <c r="U90" s="99">
        <v>5</v>
      </c>
      <c r="V90" s="99">
        <v>5</v>
      </c>
      <c r="W90" s="99">
        <v>0</v>
      </c>
      <c r="X90" s="75" t="s">
        <v>8</v>
      </c>
      <c r="Y90" s="76">
        <v>0</v>
      </c>
      <c r="Z90" s="75" t="s">
        <v>38</v>
      </c>
      <c r="AA90" s="75" t="s">
        <v>256</v>
      </c>
      <c r="AB90" s="75" t="s">
        <v>39</v>
      </c>
      <c r="AC90" s="76" t="s">
        <v>285</v>
      </c>
      <c r="AD90" s="75" t="s">
        <v>39</v>
      </c>
      <c r="AE90" s="75" t="s">
        <v>280</v>
      </c>
      <c r="AF90" s="75" t="s">
        <v>86</v>
      </c>
      <c r="AG90" s="75">
        <v>0</v>
      </c>
      <c r="AH90" s="75">
        <v>0</v>
      </c>
      <c r="AI90" s="75">
        <v>0</v>
      </c>
    </row>
    <row r="91" spans="1:35" x14ac:dyDescent="0.25">
      <c r="A91" s="89" t="s">
        <v>160</v>
      </c>
      <c r="B91" s="89" t="s">
        <v>136</v>
      </c>
      <c r="C91" s="89" t="s">
        <v>258</v>
      </c>
      <c r="D91" s="96" t="s">
        <v>223</v>
      </c>
      <c r="E91" s="93">
        <v>42060</v>
      </c>
      <c r="F91" s="93">
        <v>42060</v>
      </c>
      <c r="G91" s="89" t="s">
        <v>202</v>
      </c>
      <c r="H91" s="75" t="s">
        <v>252</v>
      </c>
      <c r="I91" s="89" t="s">
        <v>445</v>
      </c>
      <c r="J91" s="89" t="s">
        <v>444</v>
      </c>
      <c r="K91" s="91" t="s">
        <v>174</v>
      </c>
      <c r="L91" s="75">
        <v>97073003150</v>
      </c>
      <c r="M91" s="93" t="s">
        <v>255</v>
      </c>
      <c r="N91" s="91" t="s">
        <v>36</v>
      </c>
      <c r="O91" s="75">
        <v>3006207476</v>
      </c>
      <c r="P91" s="75" t="s">
        <v>255</v>
      </c>
      <c r="Q91" s="75" t="s">
        <v>255</v>
      </c>
      <c r="R91" s="75" t="s">
        <v>255</v>
      </c>
      <c r="S91" s="75" t="s">
        <v>255</v>
      </c>
      <c r="T91" s="99">
        <v>5</v>
      </c>
      <c r="U91" s="99">
        <v>5</v>
      </c>
      <c r="V91" s="99">
        <v>5</v>
      </c>
      <c r="W91" s="99">
        <v>0</v>
      </c>
      <c r="X91" s="75" t="s">
        <v>8</v>
      </c>
      <c r="Y91" s="76">
        <v>0</v>
      </c>
      <c r="Z91" s="75" t="s">
        <v>38</v>
      </c>
      <c r="AA91" s="75" t="s">
        <v>256</v>
      </c>
      <c r="AB91" s="75" t="s">
        <v>39</v>
      </c>
      <c r="AC91" s="76" t="s">
        <v>294</v>
      </c>
      <c r="AD91" s="75" t="s">
        <v>39</v>
      </c>
      <c r="AE91" s="75" t="s">
        <v>280</v>
      </c>
      <c r="AF91" s="75" t="s">
        <v>86</v>
      </c>
      <c r="AG91" s="75">
        <v>0</v>
      </c>
      <c r="AH91" s="75">
        <v>0</v>
      </c>
      <c r="AI91" s="75">
        <v>0</v>
      </c>
    </row>
    <row r="92" spans="1:35" x14ac:dyDescent="0.25">
      <c r="A92" s="89" t="s">
        <v>160</v>
      </c>
      <c r="B92" s="89" t="s">
        <v>136</v>
      </c>
      <c r="C92" s="89" t="s">
        <v>258</v>
      </c>
      <c r="D92" s="96" t="s">
        <v>223</v>
      </c>
      <c r="E92" s="93">
        <v>42060</v>
      </c>
      <c r="F92" s="93">
        <v>42060</v>
      </c>
      <c r="G92" s="89" t="s">
        <v>202</v>
      </c>
      <c r="H92" s="75" t="s">
        <v>252</v>
      </c>
      <c r="I92" s="89" t="s">
        <v>447</v>
      </c>
      <c r="J92" s="89" t="s">
        <v>446</v>
      </c>
      <c r="K92" s="91" t="s">
        <v>40</v>
      </c>
      <c r="L92" s="75">
        <v>1067817522</v>
      </c>
      <c r="M92" s="93" t="s">
        <v>255</v>
      </c>
      <c r="N92" s="91" t="s">
        <v>31</v>
      </c>
      <c r="O92" s="75">
        <v>3006954584</v>
      </c>
      <c r="P92" s="75" t="s">
        <v>255</v>
      </c>
      <c r="Q92" s="75" t="s">
        <v>255</v>
      </c>
      <c r="R92" s="75" t="s">
        <v>255</v>
      </c>
      <c r="S92" s="75" t="s">
        <v>255</v>
      </c>
      <c r="T92" s="99">
        <v>5</v>
      </c>
      <c r="U92" s="99">
        <v>4</v>
      </c>
      <c r="V92" s="99">
        <v>5</v>
      </c>
      <c r="W92" s="99">
        <v>0</v>
      </c>
      <c r="X92" s="75" t="s">
        <v>8</v>
      </c>
      <c r="Y92" s="76">
        <v>0</v>
      </c>
      <c r="Z92" s="75" t="s">
        <v>38</v>
      </c>
      <c r="AA92" s="75" t="s">
        <v>256</v>
      </c>
      <c r="AB92" s="75" t="s">
        <v>39</v>
      </c>
      <c r="AC92" s="76" t="s">
        <v>294</v>
      </c>
      <c r="AD92" s="75" t="s">
        <v>34</v>
      </c>
      <c r="AE92" s="75" t="s">
        <v>260</v>
      </c>
      <c r="AF92" s="75" t="s">
        <v>86</v>
      </c>
      <c r="AG92" s="75">
        <v>0</v>
      </c>
      <c r="AH92" s="75">
        <v>0</v>
      </c>
      <c r="AI92" s="75">
        <v>0</v>
      </c>
    </row>
    <row r="93" spans="1:35" x14ac:dyDescent="0.25">
      <c r="A93" s="89" t="s">
        <v>160</v>
      </c>
      <c r="B93" s="89" t="s">
        <v>136</v>
      </c>
      <c r="C93" s="89" t="s">
        <v>258</v>
      </c>
      <c r="D93" s="96" t="s">
        <v>223</v>
      </c>
      <c r="E93" s="93">
        <v>42060</v>
      </c>
      <c r="F93" s="93">
        <v>42060</v>
      </c>
      <c r="G93" s="89" t="s">
        <v>202</v>
      </c>
      <c r="H93" s="75" t="s">
        <v>252</v>
      </c>
      <c r="I93" s="89" t="s">
        <v>449</v>
      </c>
      <c r="J93" s="89" t="s">
        <v>448</v>
      </c>
      <c r="K93" s="91" t="s">
        <v>40</v>
      </c>
      <c r="L93" s="75">
        <v>1065820471</v>
      </c>
      <c r="M93" s="93" t="s">
        <v>255</v>
      </c>
      <c r="N93" s="91" t="s">
        <v>36</v>
      </c>
      <c r="O93" s="75">
        <v>3176357659</v>
      </c>
      <c r="P93" s="75" t="s">
        <v>255</v>
      </c>
      <c r="Q93" s="75" t="s">
        <v>255</v>
      </c>
      <c r="R93" s="75" t="s">
        <v>255</v>
      </c>
      <c r="S93" s="75" t="s">
        <v>255</v>
      </c>
      <c r="T93" s="99">
        <v>5</v>
      </c>
      <c r="U93" s="99">
        <v>4</v>
      </c>
      <c r="V93" s="99">
        <v>5</v>
      </c>
      <c r="W93" s="99">
        <v>0</v>
      </c>
      <c r="X93" s="75" t="s">
        <v>8</v>
      </c>
      <c r="Y93" s="76">
        <v>0</v>
      </c>
      <c r="Z93" s="75" t="s">
        <v>38</v>
      </c>
      <c r="AA93" s="75" t="s">
        <v>256</v>
      </c>
      <c r="AB93" s="75" t="s">
        <v>39</v>
      </c>
      <c r="AC93" s="76" t="s">
        <v>294</v>
      </c>
      <c r="AD93" s="75" t="s">
        <v>34</v>
      </c>
      <c r="AE93" s="75" t="s">
        <v>324</v>
      </c>
      <c r="AF93" s="75" t="s">
        <v>85</v>
      </c>
      <c r="AG93" s="75">
        <v>0</v>
      </c>
      <c r="AH93" s="75">
        <v>0</v>
      </c>
      <c r="AI93" s="75">
        <v>0</v>
      </c>
    </row>
    <row r="94" spans="1:35" x14ac:dyDescent="0.25">
      <c r="A94" s="89" t="s">
        <v>160</v>
      </c>
      <c r="B94" s="89" t="s">
        <v>136</v>
      </c>
      <c r="C94" s="89" t="s">
        <v>258</v>
      </c>
      <c r="D94" s="96" t="s">
        <v>223</v>
      </c>
      <c r="E94" s="93">
        <v>42060</v>
      </c>
      <c r="F94" s="93">
        <v>42060</v>
      </c>
      <c r="G94" s="89" t="s">
        <v>202</v>
      </c>
      <c r="H94" s="75" t="s">
        <v>252</v>
      </c>
      <c r="I94" s="89" t="s">
        <v>451</v>
      </c>
      <c r="J94" s="89" t="s">
        <v>450</v>
      </c>
      <c r="K94" s="91" t="s">
        <v>40</v>
      </c>
      <c r="L94" s="75">
        <v>1065829391</v>
      </c>
      <c r="M94" s="93" t="s">
        <v>255</v>
      </c>
      <c r="N94" s="91" t="s">
        <v>31</v>
      </c>
      <c r="O94" s="75">
        <v>3107377829</v>
      </c>
      <c r="P94" s="75" t="s">
        <v>255</v>
      </c>
      <c r="Q94" s="75" t="s">
        <v>255</v>
      </c>
      <c r="R94" s="75" t="s">
        <v>255</v>
      </c>
      <c r="S94" s="75" t="s">
        <v>255</v>
      </c>
      <c r="T94" s="99">
        <v>4</v>
      </c>
      <c r="U94" s="99">
        <v>4</v>
      </c>
      <c r="V94" s="99">
        <v>4</v>
      </c>
      <c r="W94" s="99">
        <v>0</v>
      </c>
      <c r="X94" s="75" t="s">
        <v>8</v>
      </c>
      <c r="Y94" s="76">
        <v>0</v>
      </c>
      <c r="Z94" s="75" t="s">
        <v>38</v>
      </c>
      <c r="AA94" s="75" t="s">
        <v>256</v>
      </c>
      <c r="AB94" s="75" t="s">
        <v>39</v>
      </c>
      <c r="AC94" s="76" t="s">
        <v>277</v>
      </c>
      <c r="AD94" s="75" t="s">
        <v>34</v>
      </c>
      <c r="AE94" s="75" t="s">
        <v>260</v>
      </c>
      <c r="AF94" s="75" t="s">
        <v>86</v>
      </c>
      <c r="AG94" s="75">
        <v>0</v>
      </c>
      <c r="AH94" s="75">
        <v>0</v>
      </c>
      <c r="AI94" s="75">
        <v>0</v>
      </c>
    </row>
    <row r="95" spans="1:35" x14ac:dyDescent="0.25">
      <c r="A95" s="89" t="s">
        <v>160</v>
      </c>
      <c r="B95" s="89" t="s">
        <v>136</v>
      </c>
      <c r="C95" s="89" t="s">
        <v>258</v>
      </c>
      <c r="D95" s="96" t="s">
        <v>223</v>
      </c>
      <c r="E95" s="93">
        <v>42060</v>
      </c>
      <c r="F95" s="93">
        <v>42060</v>
      </c>
      <c r="G95" s="89" t="s">
        <v>202</v>
      </c>
      <c r="H95" s="75" t="s">
        <v>252</v>
      </c>
      <c r="I95" s="89" t="s">
        <v>453</v>
      </c>
      <c r="J95" s="89" t="s">
        <v>452</v>
      </c>
      <c r="K95" s="91" t="s">
        <v>174</v>
      </c>
      <c r="L95" s="75">
        <v>97101011996</v>
      </c>
      <c r="M95" s="93" t="s">
        <v>255</v>
      </c>
      <c r="N95" s="91" t="s">
        <v>36</v>
      </c>
      <c r="O95" s="75">
        <v>3046402700</v>
      </c>
      <c r="P95" s="75" t="s">
        <v>255</v>
      </c>
      <c r="Q95" s="75" t="s">
        <v>255</v>
      </c>
      <c r="R95" s="75" t="s">
        <v>255</v>
      </c>
      <c r="S95" s="75" t="s">
        <v>255</v>
      </c>
      <c r="T95" s="99">
        <v>5</v>
      </c>
      <c r="U95" s="99">
        <v>4</v>
      </c>
      <c r="V95" s="99">
        <v>5</v>
      </c>
      <c r="W95" s="99">
        <v>0</v>
      </c>
      <c r="X95" s="75" t="s">
        <v>8</v>
      </c>
      <c r="Y95" s="76">
        <v>0</v>
      </c>
      <c r="Z95" s="75" t="s">
        <v>38</v>
      </c>
      <c r="AA95" s="75" t="s">
        <v>256</v>
      </c>
      <c r="AB95" s="75" t="s">
        <v>39</v>
      </c>
      <c r="AC95" s="76" t="s">
        <v>294</v>
      </c>
      <c r="AD95" s="75" t="s">
        <v>39</v>
      </c>
      <c r="AE95" s="75" t="s">
        <v>260</v>
      </c>
      <c r="AF95" s="75" t="s">
        <v>86</v>
      </c>
      <c r="AG95" s="75">
        <v>0</v>
      </c>
      <c r="AH95" s="75">
        <v>0</v>
      </c>
      <c r="AI95" s="75">
        <v>0</v>
      </c>
    </row>
    <row r="96" spans="1:35" x14ac:dyDescent="0.25">
      <c r="A96" s="89" t="s">
        <v>160</v>
      </c>
      <c r="B96" s="89" t="s">
        <v>136</v>
      </c>
      <c r="C96" s="89" t="s">
        <v>258</v>
      </c>
      <c r="D96" s="96" t="s">
        <v>223</v>
      </c>
      <c r="E96" s="93">
        <v>42060</v>
      </c>
      <c r="F96" s="93">
        <v>42060</v>
      </c>
      <c r="G96" s="89" t="s">
        <v>202</v>
      </c>
      <c r="H96" s="75" t="s">
        <v>252</v>
      </c>
      <c r="I96" s="89" t="s">
        <v>455</v>
      </c>
      <c r="J96" s="89" t="s">
        <v>454</v>
      </c>
      <c r="K96" s="91" t="s">
        <v>174</v>
      </c>
      <c r="L96" s="75">
        <v>95091102480</v>
      </c>
      <c r="M96" s="93" t="s">
        <v>255</v>
      </c>
      <c r="N96" s="91" t="s">
        <v>31</v>
      </c>
      <c r="O96" s="75">
        <v>3017543832</v>
      </c>
      <c r="P96" s="75" t="s">
        <v>255</v>
      </c>
      <c r="Q96" s="75" t="s">
        <v>255</v>
      </c>
      <c r="R96" s="75" t="s">
        <v>255</v>
      </c>
      <c r="S96" s="75" t="s">
        <v>255</v>
      </c>
      <c r="T96" s="99">
        <v>5</v>
      </c>
      <c r="U96" s="99">
        <v>5</v>
      </c>
      <c r="V96" s="99">
        <v>5</v>
      </c>
      <c r="W96" s="99">
        <v>0</v>
      </c>
      <c r="X96" s="75" t="s">
        <v>8</v>
      </c>
      <c r="Y96" s="76">
        <v>0</v>
      </c>
      <c r="Z96" s="75" t="s">
        <v>38</v>
      </c>
      <c r="AA96" s="75" t="s">
        <v>256</v>
      </c>
      <c r="AB96" s="75" t="s">
        <v>39</v>
      </c>
      <c r="AC96" s="76" t="s">
        <v>294</v>
      </c>
      <c r="AD96" s="75" t="s">
        <v>34</v>
      </c>
      <c r="AE96" s="75" t="s">
        <v>260</v>
      </c>
      <c r="AF96" s="75" t="s">
        <v>85</v>
      </c>
      <c r="AG96" s="75">
        <v>0</v>
      </c>
      <c r="AH96" s="75">
        <v>0</v>
      </c>
      <c r="AI96" s="75">
        <v>0</v>
      </c>
    </row>
    <row r="97" spans="1:35" x14ac:dyDescent="0.25">
      <c r="A97" s="89" t="s">
        <v>160</v>
      </c>
      <c r="B97" s="89" t="s">
        <v>136</v>
      </c>
      <c r="C97" s="89" t="s">
        <v>258</v>
      </c>
      <c r="D97" s="96" t="s">
        <v>223</v>
      </c>
      <c r="E97" s="93">
        <v>42060</v>
      </c>
      <c r="F97" s="93">
        <v>42060</v>
      </c>
      <c r="G97" s="89" t="s">
        <v>202</v>
      </c>
      <c r="H97" s="75" t="s">
        <v>252</v>
      </c>
      <c r="I97" s="89" t="s">
        <v>456</v>
      </c>
      <c r="J97" s="89" t="s">
        <v>457</v>
      </c>
      <c r="K97" s="91" t="s">
        <v>40</v>
      </c>
      <c r="L97" s="75">
        <v>1044931890</v>
      </c>
      <c r="M97" s="93" t="s">
        <v>255</v>
      </c>
      <c r="N97" s="91" t="s">
        <v>36</v>
      </c>
      <c r="O97" s="75">
        <v>3003360515</v>
      </c>
      <c r="P97" s="75" t="s">
        <v>255</v>
      </c>
      <c r="Q97" s="75" t="s">
        <v>255</v>
      </c>
      <c r="R97" s="75" t="s">
        <v>255</v>
      </c>
      <c r="S97" s="75" t="s">
        <v>255</v>
      </c>
      <c r="T97" s="99">
        <v>5</v>
      </c>
      <c r="U97" s="99">
        <v>4</v>
      </c>
      <c r="V97" s="99">
        <v>4</v>
      </c>
      <c r="W97" s="99">
        <v>0</v>
      </c>
      <c r="X97" s="75" t="s">
        <v>8</v>
      </c>
      <c r="Y97" s="76">
        <v>0</v>
      </c>
      <c r="Z97" s="75" t="s">
        <v>38</v>
      </c>
      <c r="AA97" s="75" t="s">
        <v>256</v>
      </c>
      <c r="AB97" s="75" t="s">
        <v>39</v>
      </c>
      <c r="AC97" s="76" t="s">
        <v>265</v>
      </c>
      <c r="AD97" s="75" t="s">
        <v>34</v>
      </c>
      <c r="AE97" s="75" t="s">
        <v>260</v>
      </c>
      <c r="AF97" s="75" t="s">
        <v>86</v>
      </c>
      <c r="AG97" s="75">
        <v>0</v>
      </c>
      <c r="AH97" s="75">
        <v>0</v>
      </c>
      <c r="AI97" s="75">
        <v>0</v>
      </c>
    </row>
    <row r="98" spans="1:35" x14ac:dyDescent="0.25">
      <c r="A98" s="89" t="s">
        <v>160</v>
      </c>
      <c r="B98" s="89" t="s">
        <v>136</v>
      </c>
      <c r="C98" s="89" t="s">
        <v>258</v>
      </c>
      <c r="D98" s="96" t="s">
        <v>223</v>
      </c>
      <c r="E98" s="93">
        <v>42060</v>
      </c>
      <c r="F98" s="93">
        <v>42060</v>
      </c>
      <c r="G98" s="89" t="s">
        <v>202</v>
      </c>
      <c r="H98" s="75" t="s">
        <v>252</v>
      </c>
      <c r="I98" s="89" t="s">
        <v>459</v>
      </c>
      <c r="J98" s="89" t="s">
        <v>458</v>
      </c>
      <c r="K98" s="91" t="s">
        <v>40</v>
      </c>
      <c r="L98" s="75">
        <v>1065809143</v>
      </c>
      <c r="M98" s="93" t="s">
        <v>255</v>
      </c>
      <c r="N98" s="91" t="s">
        <v>31</v>
      </c>
      <c r="O98" s="75" t="s">
        <v>255</v>
      </c>
      <c r="P98" s="75" t="s">
        <v>255</v>
      </c>
      <c r="Q98" s="75" t="s">
        <v>255</v>
      </c>
      <c r="R98" s="75" t="s">
        <v>255</v>
      </c>
      <c r="S98" s="75" t="s">
        <v>255</v>
      </c>
      <c r="T98" s="99">
        <v>5</v>
      </c>
      <c r="U98" s="99">
        <v>4</v>
      </c>
      <c r="V98" s="99">
        <v>5</v>
      </c>
      <c r="W98" s="99">
        <v>0</v>
      </c>
      <c r="X98" s="75" t="s">
        <v>8</v>
      </c>
      <c r="Y98" s="76">
        <v>0</v>
      </c>
      <c r="Z98" s="75" t="s">
        <v>38</v>
      </c>
      <c r="AA98" s="75" t="s">
        <v>256</v>
      </c>
      <c r="AB98" s="75" t="s">
        <v>39</v>
      </c>
      <c r="AC98" s="76" t="s">
        <v>277</v>
      </c>
      <c r="AD98" s="75" t="s">
        <v>39</v>
      </c>
      <c r="AE98" s="75" t="s">
        <v>280</v>
      </c>
      <c r="AF98" s="75" t="s">
        <v>86</v>
      </c>
      <c r="AG98" s="75">
        <v>0</v>
      </c>
      <c r="AH98" s="75">
        <v>0</v>
      </c>
      <c r="AI98" s="75">
        <v>0</v>
      </c>
    </row>
    <row r="99" spans="1:35" x14ac:dyDescent="0.25">
      <c r="A99" s="89" t="s">
        <v>160</v>
      </c>
      <c r="B99" s="89" t="s">
        <v>136</v>
      </c>
      <c r="C99" s="89" t="s">
        <v>258</v>
      </c>
      <c r="D99" s="96" t="s">
        <v>223</v>
      </c>
      <c r="E99" s="93">
        <v>42060</v>
      </c>
      <c r="F99" s="93">
        <v>42060</v>
      </c>
      <c r="G99" s="89" t="s">
        <v>202</v>
      </c>
      <c r="H99" s="75" t="s">
        <v>252</v>
      </c>
      <c r="I99" s="89" t="s">
        <v>461</v>
      </c>
      <c r="J99" s="89" t="s">
        <v>460</v>
      </c>
      <c r="K99" s="91" t="s">
        <v>40</v>
      </c>
      <c r="L99" s="75">
        <v>1064841742</v>
      </c>
      <c r="M99" s="93" t="s">
        <v>255</v>
      </c>
      <c r="N99" s="91" t="s">
        <v>36</v>
      </c>
      <c r="O99" s="75" t="s">
        <v>255</v>
      </c>
      <c r="P99" s="75" t="s">
        <v>255</v>
      </c>
      <c r="Q99" s="75" t="s">
        <v>255</v>
      </c>
      <c r="R99" s="75" t="s">
        <v>255</v>
      </c>
      <c r="S99" s="75" t="s">
        <v>255</v>
      </c>
      <c r="T99" s="99">
        <v>5</v>
      </c>
      <c r="U99" s="99">
        <v>5</v>
      </c>
      <c r="V99" s="99">
        <v>5</v>
      </c>
      <c r="W99" s="99">
        <v>0</v>
      </c>
      <c r="X99" s="75" t="s">
        <v>8</v>
      </c>
      <c r="Y99" s="76">
        <v>0</v>
      </c>
      <c r="Z99" s="75" t="s">
        <v>38</v>
      </c>
      <c r="AA99" s="75" t="s">
        <v>256</v>
      </c>
      <c r="AB99" s="75" t="s">
        <v>39</v>
      </c>
      <c r="AC99" s="76" t="s">
        <v>294</v>
      </c>
      <c r="AD99" s="75" t="s">
        <v>34</v>
      </c>
      <c r="AE99" s="75" t="s">
        <v>260</v>
      </c>
      <c r="AF99" s="75" t="s">
        <v>86</v>
      </c>
      <c r="AG99" s="75">
        <v>0</v>
      </c>
      <c r="AH99" s="75">
        <v>0</v>
      </c>
      <c r="AI99" s="75">
        <v>0</v>
      </c>
    </row>
    <row r="100" spans="1:35" x14ac:dyDescent="0.25">
      <c r="A100" s="89" t="s">
        <v>160</v>
      </c>
      <c r="B100" s="89" t="s">
        <v>136</v>
      </c>
      <c r="C100" s="89" t="s">
        <v>258</v>
      </c>
      <c r="D100" s="96" t="s">
        <v>223</v>
      </c>
      <c r="E100" s="93">
        <v>42060</v>
      </c>
      <c r="F100" s="93">
        <v>42060</v>
      </c>
      <c r="G100" s="89" t="s">
        <v>202</v>
      </c>
      <c r="H100" s="75" t="s">
        <v>252</v>
      </c>
      <c r="I100" s="89" t="s">
        <v>462</v>
      </c>
      <c r="J100" s="89" t="s">
        <v>463</v>
      </c>
      <c r="K100" s="91" t="s">
        <v>174</v>
      </c>
      <c r="L100" s="75">
        <v>97102320143</v>
      </c>
      <c r="M100" s="93" t="s">
        <v>255</v>
      </c>
      <c r="N100" s="91" t="s">
        <v>31</v>
      </c>
      <c r="O100" s="75" t="s">
        <v>255</v>
      </c>
      <c r="P100" s="75" t="s">
        <v>255</v>
      </c>
      <c r="Q100" s="75" t="s">
        <v>255</v>
      </c>
      <c r="R100" s="75" t="s">
        <v>255</v>
      </c>
      <c r="S100" s="75" t="s">
        <v>255</v>
      </c>
      <c r="T100" s="99">
        <v>5</v>
      </c>
      <c r="U100" s="99">
        <v>4</v>
      </c>
      <c r="V100" s="99">
        <v>4</v>
      </c>
      <c r="W100" s="99">
        <v>0</v>
      </c>
      <c r="X100" s="75" t="s">
        <v>8</v>
      </c>
      <c r="Y100" s="76">
        <v>0</v>
      </c>
      <c r="Z100" s="75" t="s">
        <v>38</v>
      </c>
      <c r="AA100" s="75" t="s">
        <v>256</v>
      </c>
      <c r="AB100" s="75" t="s">
        <v>39</v>
      </c>
      <c r="AC100" s="76" t="s">
        <v>294</v>
      </c>
      <c r="AD100" s="75" t="s">
        <v>34</v>
      </c>
      <c r="AE100" s="75" t="s">
        <v>260</v>
      </c>
      <c r="AF100" s="75" t="s">
        <v>85</v>
      </c>
      <c r="AG100" s="75">
        <v>0</v>
      </c>
      <c r="AH100" s="75">
        <v>0</v>
      </c>
      <c r="AI100" s="75">
        <v>0</v>
      </c>
    </row>
    <row r="101" spans="1:35" x14ac:dyDescent="0.25">
      <c r="A101" s="89" t="s">
        <v>160</v>
      </c>
      <c r="B101" s="89" t="s">
        <v>136</v>
      </c>
      <c r="C101" s="89" t="s">
        <v>258</v>
      </c>
      <c r="D101" s="96" t="s">
        <v>223</v>
      </c>
      <c r="E101" s="93">
        <v>42060</v>
      </c>
      <c r="F101" s="93">
        <v>42060</v>
      </c>
      <c r="G101" s="89" t="s">
        <v>202</v>
      </c>
      <c r="H101" s="75" t="s">
        <v>252</v>
      </c>
      <c r="I101" s="89" t="s">
        <v>464</v>
      </c>
      <c r="J101" s="89" t="s">
        <v>465</v>
      </c>
      <c r="K101" s="91" t="s">
        <v>40</v>
      </c>
      <c r="L101" s="75">
        <v>1019101834</v>
      </c>
      <c r="M101" s="93" t="s">
        <v>255</v>
      </c>
      <c r="N101" s="91" t="s">
        <v>31</v>
      </c>
      <c r="O101" s="75" t="s">
        <v>255</v>
      </c>
      <c r="P101" s="75" t="s">
        <v>255</v>
      </c>
      <c r="Q101" s="75" t="s">
        <v>255</v>
      </c>
      <c r="R101" s="75" t="s">
        <v>255</v>
      </c>
      <c r="S101" s="75" t="s">
        <v>255</v>
      </c>
      <c r="T101" s="99">
        <v>5</v>
      </c>
      <c r="U101" s="99">
        <v>5</v>
      </c>
      <c r="V101" s="99">
        <v>5</v>
      </c>
      <c r="W101" s="99">
        <v>0</v>
      </c>
      <c r="X101" s="75" t="s">
        <v>8</v>
      </c>
      <c r="Y101" s="76">
        <v>0</v>
      </c>
      <c r="Z101" s="75" t="s">
        <v>38</v>
      </c>
      <c r="AA101" s="75" t="s">
        <v>256</v>
      </c>
      <c r="AB101" s="75" t="s">
        <v>39</v>
      </c>
      <c r="AC101" s="76" t="s">
        <v>277</v>
      </c>
      <c r="AD101" s="75" t="s">
        <v>39</v>
      </c>
      <c r="AE101" s="75" t="s">
        <v>280</v>
      </c>
      <c r="AF101" s="75" t="s">
        <v>85</v>
      </c>
      <c r="AG101" s="75">
        <v>0</v>
      </c>
      <c r="AH101" s="75">
        <v>0</v>
      </c>
      <c r="AI101" s="75">
        <v>0</v>
      </c>
    </row>
    <row r="102" spans="1:35" x14ac:dyDescent="0.25">
      <c r="A102" s="89" t="s">
        <v>160</v>
      </c>
      <c r="B102" s="89" t="s">
        <v>136</v>
      </c>
      <c r="C102" s="89" t="s">
        <v>258</v>
      </c>
      <c r="D102" s="96" t="s">
        <v>223</v>
      </c>
      <c r="E102" s="93">
        <v>42060</v>
      </c>
      <c r="F102" s="93">
        <v>42060</v>
      </c>
      <c r="G102" s="89" t="s">
        <v>202</v>
      </c>
      <c r="H102" s="75" t="s">
        <v>252</v>
      </c>
      <c r="I102" s="89" t="s">
        <v>466</v>
      </c>
      <c r="J102" s="89" t="s">
        <v>467</v>
      </c>
      <c r="K102" s="91" t="s">
        <v>40</v>
      </c>
      <c r="L102" s="75">
        <v>1065818764</v>
      </c>
      <c r="M102" s="93" t="s">
        <v>255</v>
      </c>
      <c r="N102" s="91" t="s">
        <v>36</v>
      </c>
      <c r="O102" s="75">
        <v>3218409918</v>
      </c>
      <c r="P102" s="75" t="s">
        <v>255</v>
      </c>
      <c r="Q102" s="75" t="s">
        <v>255</v>
      </c>
      <c r="R102" s="75" t="s">
        <v>255</v>
      </c>
      <c r="S102" s="75" t="s">
        <v>255</v>
      </c>
      <c r="T102" s="99">
        <v>5</v>
      </c>
      <c r="U102" s="99">
        <v>4</v>
      </c>
      <c r="V102" s="99">
        <v>5</v>
      </c>
      <c r="W102" s="99">
        <v>0</v>
      </c>
      <c r="X102" s="75" t="s">
        <v>8</v>
      </c>
      <c r="Y102" s="76">
        <v>0</v>
      </c>
      <c r="Z102" s="75" t="s">
        <v>38</v>
      </c>
      <c r="AA102" s="75" t="s">
        <v>256</v>
      </c>
      <c r="AB102" s="75" t="s">
        <v>39</v>
      </c>
      <c r="AC102" s="76" t="s">
        <v>294</v>
      </c>
      <c r="AD102" s="75" t="s">
        <v>39</v>
      </c>
      <c r="AE102" s="75" t="s">
        <v>280</v>
      </c>
      <c r="AF102" s="75" t="s">
        <v>86</v>
      </c>
      <c r="AG102" s="75">
        <v>0</v>
      </c>
      <c r="AH102" s="75">
        <v>0</v>
      </c>
      <c r="AI102" s="75">
        <v>0</v>
      </c>
    </row>
    <row r="103" spans="1:35" x14ac:dyDescent="0.25">
      <c r="A103" s="89" t="s">
        <v>160</v>
      </c>
      <c r="B103" s="89" t="s">
        <v>136</v>
      </c>
      <c r="C103" s="89" t="s">
        <v>258</v>
      </c>
      <c r="D103" s="96" t="s">
        <v>223</v>
      </c>
      <c r="E103" s="93">
        <v>42060</v>
      </c>
      <c r="F103" s="93">
        <v>42060</v>
      </c>
      <c r="G103" s="89" t="s">
        <v>202</v>
      </c>
      <c r="H103" s="75" t="s">
        <v>252</v>
      </c>
      <c r="I103" s="89" t="s">
        <v>388</v>
      </c>
      <c r="J103" s="89" t="s">
        <v>389</v>
      </c>
      <c r="K103" s="91" t="s">
        <v>40</v>
      </c>
      <c r="L103" s="75">
        <v>1083000244</v>
      </c>
      <c r="M103" s="93" t="s">
        <v>255</v>
      </c>
      <c r="N103" s="91" t="s">
        <v>31</v>
      </c>
      <c r="O103" s="75">
        <v>3005790664</v>
      </c>
      <c r="P103" s="75" t="s">
        <v>255</v>
      </c>
      <c r="Q103" s="75" t="s">
        <v>255</v>
      </c>
      <c r="R103" s="75" t="s">
        <v>255</v>
      </c>
      <c r="S103" s="75" t="s">
        <v>255</v>
      </c>
      <c r="T103" s="99">
        <v>5</v>
      </c>
      <c r="U103" s="99">
        <v>4</v>
      </c>
      <c r="V103" s="99">
        <v>4</v>
      </c>
      <c r="W103" s="99">
        <v>0</v>
      </c>
      <c r="X103" s="75" t="s">
        <v>8</v>
      </c>
      <c r="Y103" s="76">
        <v>0</v>
      </c>
      <c r="Z103" s="75" t="s">
        <v>38</v>
      </c>
      <c r="AA103" s="75" t="s">
        <v>256</v>
      </c>
      <c r="AB103" s="75" t="s">
        <v>39</v>
      </c>
      <c r="AC103" s="76" t="s">
        <v>265</v>
      </c>
      <c r="AD103" s="75" t="s">
        <v>34</v>
      </c>
      <c r="AE103" s="75" t="s">
        <v>324</v>
      </c>
      <c r="AF103" s="75" t="s">
        <v>86</v>
      </c>
      <c r="AG103" s="75">
        <v>0</v>
      </c>
      <c r="AH103" s="75">
        <v>0</v>
      </c>
      <c r="AI103" s="75">
        <v>0</v>
      </c>
    </row>
    <row r="104" spans="1:35" x14ac:dyDescent="0.25">
      <c r="A104" s="89" t="s">
        <v>160</v>
      </c>
      <c r="B104" s="89" t="s">
        <v>136</v>
      </c>
      <c r="C104" s="89" t="s">
        <v>258</v>
      </c>
      <c r="D104" s="96" t="s">
        <v>223</v>
      </c>
      <c r="E104" s="93">
        <v>42060</v>
      </c>
      <c r="F104" s="93">
        <v>42060</v>
      </c>
      <c r="G104" s="89" t="s">
        <v>202</v>
      </c>
      <c r="H104" s="75" t="s">
        <v>252</v>
      </c>
      <c r="I104" s="89" t="s">
        <v>468</v>
      </c>
      <c r="J104" s="89" t="s">
        <v>469</v>
      </c>
      <c r="K104" s="91" t="s">
        <v>40</v>
      </c>
      <c r="L104" s="75">
        <v>1065822899</v>
      </c>
      <c r="M104" s="93" t="s">
        <v>255</v>
      </c>
      <c r="N104" s="91" t="s">
        <v>36</v>
      </c>
      <c r="O104" s="75" t="s">
        <v>255</v>
      </c>
      <c r="P104" s="75" t="s">
        <v>255</v>
      </c>
      <c r="Q104" s="75" t="s">
        <v>255</v>
      </c>
      <c r="R104" s="75" t="s">
        <v>255</v>
      </c>
      <c r="S104" s="75" t="s">
        <v>255</v>
      </c>
      <c r="T104" s="99">
        <v>5</v>
      </c>
      <c r="U104" s="99">
        <v>5</v>
      </c>
      <c r="V104" s="99">
        <v>5</v>
      </c>
      <c r="W104" s="99">
        <v>0</v>
      </c>
      <c r="X104" s="75" t="s">
        <v>8</v>
      </c>
      <c r="Y104" s="76">
        <v>0</v>
      </c>
      <c r="Z104" s="75" t="s">
        <v>38</v>
      </c>
      <c r="AA104" s="75" t="s">
        <v>256</v>
      </c>
      <c r="AB104" s="75" t="s">
        <v>39</v>
      </c>
      <c r="AC104" s="76" t="s">
        <v>294</v>
      </c>
      <c r="AD104" s="75" t="s">
        <v>39</v>
      </c>
      <c r="AE104" s="75" t="s">
        <v>280</v>
      </c>
      <c r="AF104" s="75" t="s">
        <v>85</v>
      </c>
      <c r="AG104" s="75">
        <v>0</v>
      </c>
      <c r="AH104" s="75">
        <v>0</v>
      </c>
      <c r="AI104" s="75">
        <v>0</v>
      </c>
    </row>
    <row r="105" spans="1:35" x14ac:dyDescent="0.25">
      <c r="A105" s="89" t="s">
        <v>160</v>
      </c>
      <c r="B105" s="89" t="s">
        <v>136</v>
      </c>
      <c r="C105" s="89" t="s">
        <v>258</v>
      </c>
      <c r="D105" s="96" t="s">
        <v>223</v>
      </c>
      <c r="E105" s="93">
        <v>42060</v>
      </c>
      <c r="F105" s="93">
        <v>42149</v>
      </c>
      <c r="G105" s="89" t="s">
        <v>202</v>
      </c>
      <c r="H105" s="75" t="s">
        <v>252</v>
      </c>
      <c r="I105" s="89" t="s">
        <v>470</v>
      </c>
      <c r="J105" s="89" t="s">
        <v>471</v>
      </c>
      <c r="K105" s="91" t="s">
        <v>40</v>
      </c>
      <c r="L105" s="75">
        <v>1090422515</v>
      </c>
      <c r="M105" s="93" t="s">
        <v>255</v>
      </c>
      <c r="N105" s="91" t="s">
        <v>31</v>
      </c>
      <c r="O105" s="75">
        <v>3106032016</v>
      </c>
      <c r="P105" s="75" t="s">
        <v>255</v>
      </c>
      <c r="Q105" s="75" t="s">
        <v>255</v>
      </c>
      <c r="R105" s="75" t="s">
        <v>255</v>
      </c>
      <c r="S105" s="75" t="s">
        <v>255</v>
      </c>
      <c r="T105" s="99">
        <v>4</v>
      </c>
      <c r="U105" s="99">
        <v>4</v>
      </c>
      <c r="V105" s="99">
        <v>5</v>
      </c>
      <c r="W105" s="99">
        <v>0</v>
      </c>
      <c r="X105" s="75" t="s">
        <v>8</v>
      </c>
      <c r="Y105" s="76">
        <v>0</v>
      </c>
      <c r="Z105" s="75" t="s">
        <v>38</v>
      </c>
      <c r="AA105" s="75" t="s">
        <v>256</v>
      </c>
      <c r="AB105" s="75" t="s">
        <v>39</v>
      </c>
      <c r="AC105" s="76" t="s">
        <v>294</v>
      </c>
      <c r="AD105" s="75" t="s">
        <v>39</v>
      </c>
      <c r="AE105" s="75" t="s">
        <v>280</v>
      </c>
      <c r="AF105" s="75" t="s">
        <v>85</v>
      </c>
      <c r="AG105" s="75">
        <v>0</v>
      </c>
      <c r="AH105" s="75">
        <v>0</v>
      </c>
      <c r="AI105" s="75">
        <v>0</v>
      </c>
    </row>
    <row r="106" spans="1:35" x14ac:dyDescent="0.25">
      <c r="A106" s="89" t="s">
        <v>160</v>
      </c>
      <c r="B106" s="89" t="s">
        <v>136</v>
      </c>
      <c r="C106" s="89" t="s">
        <v>258</v>
      </c>
      <c r="D106" s="96" t="s">
        <v>223</v>
      </c>
      <c r="E106" s="93">
        <v>42060</v>
      </c>
      <c r="F106" s="93">
        <v>42149</v>
      </c>
      <c r="G106" s="89" t="s">
        <v>202</v>
      </c>
      <c r="H106" s="75" t="s">
        <v>252</v>
      </c>
      <c r="I106" s="89" t="s">
        <v>472</v>
      </c>
      <c r="J106" s="89" t="s">
        <v>473</v>
      </c>
      <c r="K106" s="91" t="s">
        <v>40</v>
      </c>
      <c r="L106" s="75">
        <v>64748230</v>
      </c>
      <c r="M106" s="93" t="s">
        <v>255</v>
      </c>
      <c r="N106" s="91" t="s">
        <v>36</v>
      </c>
      <c r="O106" s="75">
        <v>3162988189</v>
      </c>
      <c r="P106" s="75" t="s">
        <v>255</v>
      </c>
      <c r="Q106" s="75" t="s">
        <v>255</v>
      </c>
      <c r="R106" s="75" t="s">
        <v>255</v>
      </c>
      <c r="S106" s="75" t="s">
        <v>255</v>
      </c>
      <c r="T106" s="99">
        <v>5</v>
      </c>
      <c r="U106" s="99">
        <v>5</v>
      </c>
      <c r="V106" s="99">
        <v>5</v>
      </c>
      <c r="W106" s="99">
        <v>0</v>
      </c>
      <c r="X106" s="75" t="s">
        <v>8</v>
      </c>
      <c r="Y106" s="76">
        <v>0</v>
      </c>
      <c r="Z106" s="75" t="s">
        <v>38</v>
      </c>
      <c r="AA106" s="75" t="s">
        <v>256</v>
      </c>
      <c r="AB106" s="75" t="s">
        <v>39</v>
      </c>
      <c r="AC106" s="76" t="s">
        <v>294</v>
      </c>
      <c r="AD106" s="75" t="s">
        <v>34</v>
      </c>
      <c r="AE106" s="75" t="s">
        <v>260</v>
      </c>
      <c r="AF106" s="75" t="s">
        <v>86</v>
      </c>
      <c r="AG106" s="75">
        <v>0</v>
      </c>
      <c r="AH106" s="75">
        <v>0</v>
      </c>
      <c r="AI106" s="75">
        <v>0</v>
      </c>
    </row>
    <row r="107" spans="1:35" x14ac:dyDescent="0.25">
      <c r="A107" s="89" t="s">
        <v>160</v>
      </c>
      <c r="B107" s="89" t="s">
        <v>136</v>
      </c>
      <c r="C107" s="89" t="s">
        <v>258</v>
      </c>
      <c r="D107" s="96" t="s">
        <v>223</v>
      </c>
      <c r="E107" s="93">
        <v>42060</v>
      </c>
      <c r="F107" s="93">
        <v>42149</v>
      </c>
      <c r="G107" s="89" t="s">
        <v>202</v>
      </c>
      <c r="H107" s="75" t="s">
        <v>252</v>
      </c>
      <c r="I107" s="89" t="s">
        <v>474</v>
      </c>
      <c r="J107" s="89" t="s">
        <v>475</v>
      </c>
      <c r="K107" s="91" t="s">
        <v>40</v>
      </c>
      <c r="L107" s="75">
        <v>1065576142</v>
      </c>
      <c r="M107" s="93" t="s">
        <v>255</v>
      </c>
      <c r="N107" s="91" t="s">
        <v>36</v>
      </c>
      <c r="O107" s="75">
        <v>3008044735</v>
      </c>
      <c r="P107" s="75" t="s">
        <v>255</v>
      </c>
      <c r="Q107" s="75" t="s">
        <v>255</v>
      </c>
      <c r="R107" s="75" t="s">
        <v>255</v>
      </c>
      <c r="S107" s="75" t="s">
        <v>255</v>
      </c>
      <c r="T107" s="99">
        <v>4</v>
      </c>
      <c r="U107" s="99">
        <v>4</v>
      </c>
      <c r="V107" s="99">
        <v>4</v>
      </c>
      <c r="W107" s="99">
        <v>0</v>
      </c>
      <c r="X107" s="75" t="s">
        <v>8</v>
      </c>
      <c r="Y107" s="76">
        <v>0</v>
      </c>
      <c r="Z107" s="75" t="s">
        <v>38</v>
      </c>
      <c r="AA107" s="75" t="s">
        <v>256</v>
      </c>
      <c r="AB107" s="75" t="s">
        <v>39</v>
      </c>
      <c r="AC107" s="76" t="s">
        <v>294</v>
      </c>
      <c r="AD107" s="75" t="s">
        <v>34</v>
      </c>
      <c r="AE107" s="75" t="s">
        <v>260</v>
      </c>
      <c r="AF107" s="75" t="s">
        <v>85</v>
      </c>
      <c r="AG107" s="75">
        <v>0</v>
      </c>
      <c r="AH107" s="75">
        <v>0</v>
      </c>
      <c r="AI107" s="75">
        <v>0</v>
      </c>
    </row>
    <row r="108" spans="1:35" x14ac:dyDescent="0.25">
      <c r="A108" s="89" t="s">
        <v>160</v>
      </c>
      <c r="B108" s="89" t="s">
        <v>136</v>
      </c>
      <c r="C108" s="89" t="s">
        <v>258</v>
      </c>
      <c r="D108" s="96" t="s">
        <v>223</v>
      </c>
      <c r="E108" s="93">
        <v>42060</v>
      </c>
      <c r="F108" s="93">
        <v>42149</v>
      </c>
      <c r="G108" s="89" t="s">
        <v>202</v>
      </c>
      <c r="H108" s="75" t="s">
        <v>252</v>
      </c>
      <c r="I108" s="89" t="s">
        <v>476</v>
      </c>
      <c r="J108" s="89" t="s">
        <v>477</v>
      </c>
      <c r="K108" s="91" t="s">
        <v>40</v>
      </c>
      <c r="L108" s="75">
        <v>1065809644</v>
      </c>
      <c r="M108" s="93" t="s">
        <v>255</v>
      </c>
      <c r="N108" s="91" t="s">
        <v>36</v>
      </c>
      <c r="O108" s="75">
        <v>3017515798</v>
      </c>
      <c r="P108" s="75" t="s">
        <v>255</v>
      </c>
      <c r="Q108" s="75" t="s">
        <v>255</v>
      </c>
      <c r="R108" s="75" t="s">
        <v>255</v>
      </c>
      <c r="S108" s="75" t="s">
        <v>255</v>
      </c>
      <c r="T108" s="99">
        <v>5</v>
      </c>
      <c r="U108" s="99">
        <v>5</v>
      </c>
      <c r="V108" s="99">
        <v>5</v>
      </c>
      <c r="W108" s="99">
        <v>0</v>
      </c>
      <c r="X108" s="75" t="s">
        <v>8</v>
      </c>
      <c r="Y108" s="76">
        <v>0</v>
      </c>
      <c r="Z108" s="75" t="s">
        <v>38</v>
      </c>
      <c r="AA108" s="75" t="s">
        <v>256</v>
      </c>
      <c r="AB108" s="75" t="s">
        <v>39</v>
      </c>
      <c r="AC108" s="76" t="s">
        <v>285</v>
      </c>
      <c r="AD108" s="75" t="s">
        <v>34</v>
      </c>
      <c r="AE108" s="75" t="s">
        <v>324</v>
      </c>
      <c r="AF108" s="75" t="s">
        <v>85</v>
      </c>
      <c r="AG108" s="75">
        <v>0</v>
      </c>
      <c r="AH108" s="75">
        <v>0</v>
      </c>
      <c r="AI108" s="75">
        <v>0</v>
      </c>
    </row>
    <row r="109" spans="1:35" x14ac:dyDescent="0.25">
      <c r="A109" s="89" t="s">
        <v>160</v>
      </c>
      <c r="B109" s="89" t="s">
        <v>136</v>
      </c>
      <c r="C109" s="89" t="s">
        <v>258</v>
      </c>
      <c r="D109" s="96" t="s">
        <v>223</v>
      </c>
      <c r="E109" s="93">
        <v>42060</v>
      </c>
      <c r="F109" s="93">
        <v>42149</v>
      </c>
      <c r="G109" s="89" t="s">
        <v>202</v>
      </c>
      <c r="H109" s="75" t="s">
        <v>252</v>
      </c>
      <c r="I109" s="89" t="s">
        <v>478</v>
      </c>
      <c r="J109" s="89" t="s">
        <v>479</v>
      </c>
      <c r="K109" s="91" t="s">
        <v>40</v>
      </c>
      <c r="L109" s="75">
        <v>1065807761</v>
      </c>
      <c r="M109" s="93" t="s">
        <v>255</v>
      </c>
      <c r="N109" s="91" t="s">
        <v>36</v>
      </c>
      <c r="O109" s="75">
        <v>3007858541</v>
      </c>
      <c r="P109" s="75" t="s">
        <v>255</v>
      </c>
      <c r="Q109" s="75" t="s">
        <v>255</v>
      </c>
      <c r="R109" s="75" t="s">
        <v>255</v>
      </c>
      <c r="S109" s="75" t="s">
        <v>255</v>
      </c>
      <c r="T109" s="99">
        <v>4</v>
      </c>
      <c r="U109" s="99">
        <v>4</v>
      </c>
      <c r="V109" s="99">
        <v>5</v>
      </c>
      <c r="W109" s="99">
        <v>0</v>
      </c>
      <c r="X109" s="75" t="s">
        <v>8</v>
      </c>
      <c r="Y109" s="76">
        <v>0</v>
      </c>
      <c r="Z109" s="75" t="s">
        <v>38</v>
      </c>
      <c r="AA109" s="75" t="s">
        <v>256</v>
      </c>
      <c r="AB109" s="75" t="s">
        <v>39</v>
      </c>
      <c r="AC109" s="76" t="s">
        <v>294</v>
      </c>
      <c r="AD109" s="75" t="s">
        <v>39</v>
      </c>
      <c r="AE109" s="75" t="s">
        <v>280</v>
      </c>
      <c r="AF109" s="75" t="s">
        <v>85</v>
      </c>
      <c r="AG109" s="75">
        <v>0</v>
      </c>
      <c r="AH109" s="75">
        <v>0</v>
      </c>
      <c r="AI109" s="75">
        <v>0</v>
      </c>
    </row>
    <row r="110" spans="1:35" x14ac:dyDescent="0.25">
      <c r="A110" s="89" t="s">
        <v>160</v>
      </c>
      <c r="B110" s="89" t="s">
        <v>136</v>
      </c>
      <c r="C110" s="89" t="s">
        <v>258</v>
      </c>
      <c r="D110" s="96" t="s">
        <v>223</v>
      </c>
      <c r="E110" s="93">
        <v>42060</v>
      </c>
      <c r="F110" s="93">
        <v>42149</v>
      </c>
      <c r="G110" s="89" t="s">
        <v>202</v>
      </c>
      <c r="H110" s="75" t="s">
        <v>252</v>
      </c>
      <c r="I110" s="89" t="s">
        <v>480</v>
      </c>
      <c r="J110" s="89" t="s">
        <v>481</v>
      </c>
      <c r="K110" s="91" t="s">
        <v>40</v>
      </c>
      <c r="L110" s="75">
        <v>1064112715</v>
      </c>
      <c r="M110" s="93" t="s">
        <v>255</v>
      </c>
      <c r="N110" s="91" t="s">
        <v>36</v>
      </c>
      <c r="O110" s="75">
        <v>3215254448</v>
      </c>
      <c r="P110" s="75" t="s">
        <v>255</v>
      </c>
      <c r="Q110" s="75" t="s">
        <v>255</v>
      </c>
      <c r="R110" s="75" t="s">
        <v>255</v>
      </c>
      <c r="S110" s="75" t="s">
        <v>255</v>
      </c>
      <c r="T110" s="99">
        <v>5</v>
      </c>
      <c r="U110" s="99">
        <v>5</v>
      </c>
      <c r="V110" s="99">
        <v>5</v>
      </c>
      <c r="W110" s="99">
        <v>0</v>
      </c>
      <c r="X110" s="75" t="s">
        <v>8</v>
      </c>
      <c r="Y110" s="76">
        <v>0</v>
      </c>
      <c r="Z110" s="75" t="s">
        <v>38</v>
      </c>
      <c r="AA110" s="75" t="s">
        <v>256</v>
      </c>
      <c r="AB110" s="75" t="s">
        <v>39</v>
      </c>
      <c r="AC110" s="76" t="s">
        <v>265</v>
      </c>
      <c r="AD110" s="75" t="s">
        <v>39</v>
      </c>
      <c r="AE110" s="75" t="s">
        <v>280</v>
      </c>
      <c r="AF110" s="75" t="s">
        <v>86</v>
      </c>
      <c r="AG110" s="75">
        <v>0</v>
      </c>
      <c r="AH110" s="75">
        <v>0</v>
      </c>
      <c r="AI110" s="75">
        <v>0</v>
      </c>
    </row>
    <row r="111" spans="1:35" x14ac:dyDescent="0.25">
      <c r="A111" s="89" t="s">
        <v>160</v>
      </c>
      <c r="B111" s="89" t="s">
        <v>136</v>
      </c>
      <c r="C111" s="89" t="s">
        <v>258</v>
      </c>
      <c r="D111" s="96" t="s">
        <v>223</v>
      </c>
      <c r="E111" s="93">
        <v>42060</v>
      </c>
      <c r="F111" s="93">
        <v>42149</v>
      </c>
      <c r="G111" s="89" t="s">
        <v>202</v>
      </c>
      <c r="H111" s="75" t="s">
        <v>252</v>
      </c>
      <c r="I111" s="89" t="s">
        <v>482</v>
      </c>
      <c r="J111" s="89" t="s">
        <v>483</v>
      </c>
      <c r="K111" s="91" t="s">
        <v>40</v>
      </c>
      <c r="L111" s="75">
        <v>40939990</v>
      </c>
      <c r="M111" s="93" t="s">
        <v>255</v>
      </c>
      <c r="N111" s="91" t="s">
        <v>36</v>
      </c>
      <c r="O111" s="75">
        <v>3182238466</v>
      </c>
      <c r="P111" s="75" t="s">
        <v>255</v>
      </c>
      <c r="Q111" s="75" t="s">
        <v>255</v>
      </c>
      <c r="R111" s="75" t="s">
        <v>255</v>
      </c>
      <c r="S111" s="75" t="s">
        <v>255</v>
      </c>
      <c r="T111" s="99">
        <v>5</v>
      </c>
      <c r="U111" s="99">
        <v>5</v>
      </c>
      <c r="V111" s="99">
        <v>5</v>
      </c>
      <c r="W111" s="99">
        <v>0</v>
      </c>
      <c r="X111" s="75" t="s">
        <v>8</v>
      </c>
      <c r="Y111" s="76">
        <v>0</v>
      </c>
      <c r="Z111" s="75" t="s">
        <v>38</v>
      </c>
      <c r="AA111" s="75" t="s">
        <v>256</v>
      </c>
      <c r="AB111" s="75" t="s">
        <v>39</v>
      </c>
      <c r="AC111" s="76" t="s">
        <v>294</v>
      </c>
      <c r="AD111" s="75">
        <v>0</v>
      </c>
      <c r="AE111" s="75" t="s">
        <v>280</v>
      </c>
      <c r="AF111" s="75" t="s">
        <v>85</v>
      </c>
      <c r="AG111" s="75">
        <v>0</v>
      </c>
      <c r="AH111" s="75">
        <v>0</v>
      </c>
      <c r="AI111" s="75">
        <v>0</v>
      </c>
    </row>
    <row r="112" spans="1:35" x14ac:dyDescent="0.25">
      <c r="A112" s="89" t="s">
        <v>160</v>
      </c>
      <c r="B112" s="89" t="s">
        <v>136</v>
      </c>
      <c r="C112" s="89" t="s">
        <v>258</v>
      </c>
      <c r="D112" s="96" t="s">
        <v>223</v>
      </c>
      <c r="E112" s="93">
        <v>42060</v>
      </c>
      <c r="F112" s="93">
        <v>42149</v>
      </c>
      <c r="G112" s="89" t="s">
        <v>202</v>
      </c>
      <c r="H112" s="75" t="s">
        <v>252</v>
      </c>
      <c r="I112" s="89" t="s">
        <v>484</v>
      </c>
      <c r="J112" s="89" t="s">
        <v>485</v>
      </c>
      <c r="K112" s="91" t="s">
        <v>40</v>
      </c>
      <c r="L112" s="75">
        <v>1065815764</v>
      </c>
      <c r="M112" s="93" t="s">
        <v>255</v>
      </c>
      <c r="N112" s="91" t="s">
        <v>36</v>
      </c>
      <c r="O112" s="75">
        <v>3166515152</v>
      </c>
      <c r="P112" s="75" t="s">
        <v>255</v>
      </c>
      <c r="Q112" s="75" t="s">
        <v>255</v>
      </c>
      <c r="R112" s="75" t="s">
        <v>255</v>
      </c>
      <c r="S112" s="75" t="s">
        <v>255</v>
      </c>
      <c r="T112" s="99">
        <v>4</v>
      </c>
      <c r="U112" s="99">
        <v>4</v>
      </c>
      <c r="V112" s="99">
        <v>4</v>
      </c>
      <c r="W112" s="99">
        <v>0</v>
      </c>
      <c r="X112" s="75" t="s">
        <v>8</v>
      </c>
      <c r="Y112" s="76">
        <v>0</v>
      </c>
      <c r="Z112" s="75" t="s">
        <v>38</v>
      </c>
      <c r="AA112" s="75" t="s">
        <v>256</v>
      </c>
      <c r="AB112" s="75" t="s">
        <v>39</v>
      </c>
      <c r="AC112" s="76" t="s">
        <v>294</v>
      </c>
      <c r="AD112" s="75" t="s">
        <v>39</v>
      </c>
      <c r="AE112" s="75" t="s">
        <v>280</v>
      </c>
      <c r="AF112" s="75" t="s">
        <v>85</v>
      </c>
      <c r="AG112" s="75">
        <v>0</v>
      </c>
      <c r="AH112" s="75">
        <v>0</v>
      </c>
      <c r="AI112" s="75">
        <v>0</v>
      </c>
    </row>
    <row r="113" spans="1:35" x14ac:dyDescent="0.25">
      <c r="A113" s="89" t="s">
        <v>160</v>
      </c>
      <c r="B113" s="89" t="s">
        <v>136</v>
      </c>
      <c r="C113" s="89" t="s">
        <v>258</v>
      </c>
      <c r="D113" s="96" t="s">
        <v>223</v>
      </c>
      <c r="E113" s="93">
        <v>42060</v>
      </c>
      <c r="F113" s="93">
        <v>42149</v>
      </c>
      <c r="G113" s="89" t="s">
        <v>202</v>
      </c>
      <c r="H113" s="75" t="s">
        <v>252</v>
      </c>
      <c r="I113" s="89" t="s">
        <v>486</v>
      </c>
      <c r="J113" s="89" t="s">
        <v>487</v>
      </c>
      <c r="K113" s="91" t="s">
        <v>174</v>
      </c>
      <c r="L113" s="75">
        <v>97101820711</v>
      </c>
      <c r="M113" s="93" t="s">
        <v>255</v>
      </c>
      <c r="N113" s="91" t="s">
        <v>36</v>
      </c>
      <c r="O113" s="75">
        <v>3016011434</v>
      </c>
      <c r="P113" s="75" t="s">
        <v>255</v>
      </c>
      <c r="Q113" s="75" t="s">
        <v>255</v>
      </c>
      <c r="R113" s="75" t="s">
        <v>255</v>
      </c>
      <c r="S113" s="75" t="s">
        <v>255</v>
      </c>
      <c r="T113" s="99">
        <v>5</v>
      </c>
      <c r="U113" s="99">
        <v>5</v>
      </c>
      <c r="V113" s="99">
        <v>4</v>
      </c>
      <c r="W113" s="99">
        <v>0</v>
      </c>
      <c r="X113" s="75" t="s">
        <v>8</v>
      </c>
      <c r="Y113" s="76">
        <v>0</v>
      </c>
      <c r="Z113" s="75" t="s">
        <v>38</v>
      </c>
      <c r="AA113" s="75" t="s">
        <v>256</v>
      </c>
      <c r="AB113" s="75" t="s">
        <v>39</v>
      </c>
      <c r="AC113" s="76" t="s">
        <v>294</v>
      </c>
      <c r="AD113" s="75" t="s">
        <v>39</v>
      </c>
      <c r="AE113" s="75" t="s">
        <v>280</v>
      </c>
      <c r="AF113" s="75" t="s">
        <v>86</v>
      </c>
      <c r="AG113" s="75">
        <v>0</v>
      </c>
      <c r="AH113" s="75">
        <v>0</v>
      </c>
      <c r="AI113" s="75">
        <v>0</v>
      </c>
    </row>
    <row r="114" spans="1:35" x14ac:dyDescent="0.25">
      <c r="A114" s="89" t="s">
        <v>160</v>
      </c>
      <c r="B114" s="89" t="s">
        <v>136</v>
      </c>
      <c r="C114" s="89" t="s">
        <v>258</v>
      </c>
      <c r="D114" s="96" t="s">
        <v>223</v>
      </c>
      <c r="E114" s="93">
        <v>42060</v>
      </c>
      <c r="F114" s="93">
        <v>42149</v>
      </c>
      <c r="G114" s="89" t="s">
        <v>202</v>
      </c>
      <c r="H114" s="75" t="s">
        <v>252</v>
      </c>
      <c r="I114" s="89" t="s">
        <v>488</v>
      </c>
      <c r="J114" s="89" t="s">
        <v>255</v>
      </c>
      <c r="K114" s="91" t="s">
        <v>174</v>
      </c>
      <c r="L114" s="75">
        <v>96031007868</v>
      </c>
      <c r="M114" s="93" t="s">
        <v>255</v>
      </c>
      <c r="N114" s="91" t="s">
        <v>31</v>
      </c>
      <c r="O114" s="75">
        <v>3015159196</v>
      </c>
      <c r="P114" s="75" t="s">
        <v>255</v>
      </c>
      <c r="Q114" s="75" t="s">
        <v>255</v>
      </c>
      <c r="R114" s="75" t="s">
        <v>255</v>
      </c>
      <c r="S114" s="75" t="s">
        <v>255</v>
      </c>
      <c r="T114" s="99">
        <v>5</v>
      </c>
      <c r="U114" s="99">
        <v>5</v>
      </c>
      <c r="V114" s="99">
        <v>5</v>
      </c>
      <c r="W114" s="99">
        <v>0</v>
      </c>
      <c r="X114" s="75" t="s">
        <v>8</v>
      </c>
      <c r="Y114" s="76">
        <v>0</v>
      </c>
      <c r="Z114" s="75" t="s">
        <v>38</v>
      </c>
      <c r="AA114" s="75" t="s">
        <v>256</v>
      </c>
      <c r="AB114" s="75" t="s">
        <v>39</v>
      </c>
      <c r="AC114" s="76" t="s">
        <v>265</v>
      </c>
      <c r="AD114" s="75" t="s">
        <v>34</v>
      </c>
      <c r="AE114" s="75" t="s">
        <v>324</v>
      </c>
      <c r="AF114" s="75" t="s">
        <v>86</v>
      </c>
      <c r="AG114" s="75">
        <v>0</v>
      </c>
      <c r="AH114" s="75">
        <v>0</v>
      </c>
      <c r="AI114" s="75">
        <v>0</v>
      </c>
    </row>
    <row r="115" spans="1:35" x14ac:dyDescent="0.25">
      <c r="A115" s="89" t="s">
        <v>160</v>
      </c>
      <c r="B115" s="89" t="s">
        <v>136</v>
      </c>
      <c r="C115" s="89" t="s">
        <v>258</v>
      </c>
      <c r="D115" s="96" t="s">
        <v>223</v>
      </c>
      <c r="E115" s="93">
        <v>42060</v>
      </c>
      <c r="F115" s="93">
        <v>42149</v>
      </c>
      <c r="G115" s="89" t="s">
        <v>202</v>
      </c>
      <c r="H115" s="75" t="s">
        <v>252</v>
      </c>
      <c r="I115" s="89" t="s">
        <v>489</v>
      </c>
      <c r="J115" s="89" t="s">
        <v>490</v>
      </c>
      <c r="K115" s="91" t="s">
        <v>40</v>
      </c>
      <c r="L115" s="75">
        <v>1065596421</v>
      </c>
      <c r="M115" s="93" t="s">
        <v>255</v>
      </c>
      <c r="N115" s="91" t="s">
        <v>31</v>
      </c>
      <c r="O115" s="75">
        <v>3155520482</v>
      </c>
      <c r="P115" s="75" t="s">
        <v>255</v>
      </c>
      <c r="Q115" s="75" t="s">
        <v>255</v>
      </c>
      <c r="R115" s="75" t="s">
        <v>255</v>
      </c>
      <c r="S115" s="75" t="s">
        <v>255</v>
      </c>
      <c r="T115" s="99">
        <v>5</v>
      </c>
      <c r="U115" s="99">
        <v>5</v>
      </c>
      <c r="V115" s="99">
        <v>4</v>
      </c>
      <c r="W115" s="99">
        <v>0</v>
      </c>
      <c r="X115" s="75" t="s">
        <v>8</v>
      </c>
      <c r="Y115" s="76">
        <v>0</v>
      </c>
      <c r="Z115" s="75" t="s">
        <v>38</v>
      </c>
      <c r="AA115" s="75" t="s">
        <v>256</v>
      </c>
      <c r="AB115" s="75" t="s">
        <v>39</v>
      </c>
      <c r="AC115" s="76" t="s">
        <v>294</v>
      </c>
      <c r="AD115" s="75" t="s">
        <v>39</v>
      </c>
      <c r="AE115" s="75" t="s">
        <v>280</v>
      </c>
      <c r="AF115" s="75" t="s">
        <v>85</v>
      </c>
      <c r="AG115" s="75">
        <v>0</v>
      </c>
      <c r="AH115" s="75">
        <v>0</v>
      </c>
      <c r="AI115" s="75">
        <v>0</v>
      </c>
    </row>
    <row r="116" spans="1:35" x14ac:dyDescent="0.25">
      <c r="A116" s="89" t="s">
        <v>160</v>
      </c>
      <c r="B116" s="89" t="s">
        <v>136</v>
      </c>
      <c r="C116" s="89" t="s">
        <v>258</v>
      </c>
      <c r="D116" s="96" t="s">
        <v>223</v>
      </c>
      <c r="E116" s="93">
        <v>42060</v>
      </c>
      <c r="F116" s="93">
        <v>42149</v>
      </c>
      <c r="G116" s="89" t="s">
        <v>202</v>
      </c>
      <c r="H116" s="75" t="s">
        <v>252</v>
      </c>
      <c r="I116" s="89" t="s">
        <v>491</v>
      </c>
      <c r="J116" s="89" t="s">
        <v>492</v>
      </c>
      <c r="K116" s="91" t="s">
        <v>40</v>
      </c>
      <c r="L116" s="75">
        <v>1003265473</v>
      </c>
      <c r="M116" s="93" t="s">
        <v>255</v>
      </c>
      <c r="N116" s="91" t="s">
        <v>31</v>
      </c>
      <c r="O116" s="75">
        <v>31155149710</v>
      </c>
      <c r="P116" s="75" t="s">
        <v>255</v>
      </c>
      <c r="Q116" s="75" t="s">
        <v>255</v>
      </c>
      <c r="R116" s="75" t="s">
        <v>255</v>
      </c>
      <c r="S116" s="75" t="s">
        <v>255</v>
      </c>
      <c r="T116" s="99">
        <v>5</v>
      </c>
      <c r="U116" s="99">
        <v>5</v>
      </c>
      <c r="V116" s="99">
        <v>5</v>
      </c>
      <c r="W116" s="99">
        <v>0</v>
      </c>
      <c r="X116" s="75" t="s">
        <v>8</v>
      </c>
      <c r="Y116" s="76">
        <v>0</v>
      </c>
      <c r="Z116" s="75" t="s">
        <v>38</v>
      </c>
      <c r="AA116" s="75" t="s">
        <v>256</v>
      </c>
      <c r="AB116" s="75" t="s">
        <v>39</v>
      </c>
      <c r="AC116" s="76" t="s">
        <v>294</v>
      </c>
      <c r="AD116" s="75">
        <v>0</v>
      </c>
      <c r="AE116" s="75" t="s">
        <v>280</v>
      </c>
      <c r="AF116" s="75" t="s">
        <v>86</v>
      </c>
      <c r="AG116" s="75">
        <v>0</v>
      </c>
      <c r="AH116" s="75">
        <v>0</v>
      </c>
      <c r="AI116" s="75">
        <v>0</v>
      </c>
    </row>
    <row r="117" spans="1:35" x14ac:dyDescent="0.25">
      <c r="A117" s="89" t="s">
        <v>160</v>
      </c>
      <c r="B117" s="89" t="s">
        <v>136</v>
      </c>
      <c r="C117" s="89" t="s">
        <v>258</v>
      </c>
      <c r="D117" s="96" t="s">
        <v>223</v>
      </c>
      <c r="E117" s="93">
        <v>42060</v>
      </c>
      <c r="F117" s="93">
        <v>42149</v>
      </c>
      <c r="G117" s="89" t="s">
        <v>202</v>
      </c>
      <c r="H117" s="75" t="s">
        <v>252</v>
      </c>
      <c r="I117" s="89" t="s">
        <v>493</v>
      </c>
      <c r="J117" s="89" t="s">
        <v>494</v>
      </c>
      <c r="K117" s="91" t="s">
        <v>40</v>
      </c>
      <c r="L117" s="75">
        <v>77094407</v>
      </c>
      <c r="M117" s="93" t="s">
        <v>255</v>
      </c>
      <c r="N117" s="91" t="s">
        <v>31</v>
      </c>
      <c r="O117" s="75">
        <v>3005774745</v>
      </c>
      <c r="P117" s="75" t="s">
        <v>255</v>
      </c>
      <c r="Q117" s="75" t="s">
        <v>255</v>
      </c>
      <c r="R117" s="75" t="s">
        <v>255</v>
      </c>
      <c r="S117" s="75" t="s">
        <v>255</v>
      </c>
      <c r="T117" s="99">
        <v>5</v>
      </c>
      <c r="U117" s="99">
        <v>4</v>
      </c>
      <c r="V117" s="99">
        <v>4</v>
      </c>
      <c r="W117" s="99">
        <v>0</v>
      </c>
      <c r="X117" s="75" t="s">
        <v>8</v>
      </c>
      <c r="Y117" s="76">
        <v>0</v>
      </c>
      <c r="Z117" s="75" t="s">
        <v>38</v>
      </c>
      <c r="AA117" s="75" t="s">
        <v>256</v>
      </c>
      <c r="AB117" s="75" t="s">
        <v>39</v>
      </c>
      <c r="AC117" s="76" t="s">
        <v>294</v>
      </c>
      <c r="AD117" s="75" t="s">
        <v>34</v>
      </c>
      <c r="AE117" s="75" t="s">
        <v>260</v>
      </c>
      <c r="AF117" s="75" t="s">
        <v>86</v>
      </c>
      <c r="AG117" s="75">
        <v>0</v>
      </c>
      <c r="AH117" s="75">
        <v>0</v>
      </c>
      <c r="AI117" s="75">
        <v>0</v>
      </c>
    </row>
    <row r="118" spans="1:35" x14ac:dyDescent="0.25">
      <c r="A118" s="89" t="s">
        <v>160</v>
      </c>
      <c r="B118" s="89" t="s">
        <v>136</v>
      </c>
      <c r="C118" s="89" t="s">
        <v>258</v>
      </c>
      <c r="D118" s="96" t="s">
        <v>223</v>
      </c>
      <c r="E118" s="93">
        <v>42060</v>
      </c>
      <c r="F118" s="93">
        <v>42149</v>
      </c>
      <c r="G118" s="89" t="s">
        <v>202</v>
      </c>
      <c r="H118" s="75" t="s">
        <v>252</v>
      </c>
      <c r="I118" s="89" t="s">
        <v>495</v>
      </c>
      <c r="J118" s="89" t="s">
        <v>496</v>
      </c>
      <c r="K118" s="91" t="s">
        <v>40</v>
      </c>
      <c r="L118" s="75">
        <v>49605811</v>
      </c>
      <c r="M118" s="93" t="s">
        <v>255</v>
      </c>
      <c r="N118" s="91" t="s">
        <v>36</v>
      </c>
      <c r="O118" s="75">
        <v>3172657901</v>
      </c>
      <c r="P118" s="75" t="s">
        <v>255</v>
      </c>
      <c r="Q118" s="75" t="s">
        <v>255</v>
      </c>
      <c r="R118" s="75" t="s">
        <v>255</v>
      </c>
      <c r="S118" s="75" t="s">
        <v>255</v>
      </c>
      <c r="T118" s="99">
        <v>5</v>
      </c>
      <c r="U118" s="99">
        <v>5</v>
      </c>
      <c r="V118" s="99">
        <v>4</v>
      </c>
      <c r="W118" s="99">
        <v>0</v>
      </c>
      <c r="X118" s="75" t="s">
        <v>8</v>
      </c>
      <c r="Y118" s="76">
        <v>0</v>
      </c>
      <c r="Z118" s="75" t="s">
        <v>38</v>
      </c>
      <c r="AA118" s="75" t="s">
        <v>256</v>
      </c>
      <c r="AB118" s="75" t="s">
        <v>39</v>
      </c>
      <c r="AC118" s="76" t="s">
        <v>294</v>
      </c>
      <c r="AD118" s="75" t="s">
        <v>39</v>
      </c>
      <c r="AE118" s="75" t="s">
        <v>280</v>
      </c>
      <c r="AF118" s="75" t="s">
        <v>85</v>
      </c>
      <c r="AG118" s="75">
        <v>0</v>
      </c>
      <c r="AH118" s="75">
        <v>0</v>
      </c>
      <c r="AI118" s="75">
        <v>0</v>
      </c>
    </row>
    <row r="119" spans="1:35" x14ac:dyDescent="0.25">
      <c r="A119" s="89" t="s">
        <v>160</v>
      </c>
      <c r="B119" s="89" t="s">
        <v>136</v>
      </c>
      <c r="C119" s="89" t="s">
        <v>258</v>
      </c>
      <c r="D119" s="96" t="s">
        <v>223</v>
      </c>
      <c r="E119" s="93">
        <v>42060</v>
      </c>
      <c r="F119" s="93">
        <v>42149</v>
      </c>
      <c r="G119" s="89" t="s">
        <v>202</v>
      </c>
      <c r="H119" s="75" t="s">
        <v>252</v>
      </c>
      <c r="I119" s="89" t="s">
        <v>497</v>
      </c>
      <c r="J119" s="89" t="s">
        <v>498</v>
      </c>
      <c r="K119" s="91" t="s">
        <v>40</v>
      </c>
      <c r="L119" s="75">
        <v>1124012669</v>
      </c>
      <c r="M119" s="93" t="s">
        <v>255</v>
      </c>
      <c r="N119" s="91" t="s">
        <v>36</v>
      </c>
      <c r="O119" s="75">
        <v>3008851234</v>
      </c>
      <c r="P119" s="75" t="s">
        <v>255</v>
      </c>
      <c r="Q119" s="75" t="s">
        <v>255</v>
      </c>
      <c r="R119" s="75" t="s">
        <v>255</v>
      </c>
      <c r="S119" s="75" t="s">
        <v>255</v>
      </c>
      <c r="T119" s="99">
        <v>5</v>
      </c>
      <c r="U119" s="99">
        <v>5</v>
      </c>
      <c r="V119" s="99">
        <v>5</v>
      </c>
      <c r="W119" s="99">
        <v>0</v>
      </c>
      <c r="X119" s="75" t="s">
        <v>8</v>
      </c>
      <c r="Y119" s="76">
        <v>0</v>
      </c>
      <c r="Z119" s="75" t="s">
        <v>38</v>
      </c>
      <c r="AA119" s="75" t="s">
        <v>256</v>
      </c>
      <c r="AB119" s="75" t="s">
        <v>39</v>
      </c>
      <c r="AC119" s="76" t="s">
        <v>265</v>
      </c>
      <c r="AD119" s="75" t="s">
        <v>34</v>
      </c>
      <c r="AE119" s="75" t="s">
        <v>260</v>
      </c>
      <c r="AF119" s="75" t="s">
        <v>86</v>
      </c>
      <c r="AG119" s="75">
        <v>0</v>
      </c>
      <c r="AH119" s="75">
        <v>0</v>
      </c>
      <c r="AI119" s="75">
        <v>0</v>
      </c>
    </row>
    <row r="120" spans="1:35" x14ac:dyDescent="0.25">
      <c r="A120" s="89" t="s">
        <v>160</v>
      </c>
      <c r="B120" s="89" t="s">
        <v>136</v>
      </c>
      <c r="C120" s="89" t="s">
        <v>258</v>
      </c>
      <c r="D120" s="96" t="s">
        <v>223</v>
      </c>
      <c r="E120" s="93">
        <v>42060</v>
      </c>
      <c r="F120" s="93">
        <v>42149</v>
      </c>
      <c r="G120" s="89" t="s">
        <v>202</v>
      </c>
      <c r="H120" s="75" t="s">
        <v>252</v>
      </c>
      <c r="I120" s="89" t="s">
        <v>499</v>
      </c>
      <c r="J120" s="89" t="s">
        <v>500</v>
      </c>
      <c r="K120" s="91" t="s">
        <v>40</v>
      </c>
      <c r="L120" s="75">
        <v>1065642781</v>
      </c>
      <c r="M120" s="93" t="s">
        <v>255</v>
      </c>
      <c r="N120" s="91" t="s">
        <v>31</v>
      </c>
      <c r="O120" s="75">
        <v>3003433247</v>
      </c>
      <c r="P120" s="75" t="s">
        <v>255</v>
      </c>
      <c r="Q120" s="75" t="s">
        <v>255</v>
      </c>
      <c r="R120" s="75" t="s">
        <v>255</v>
      </c>
      <c r="S120" s="75" t="s">
        <v>255</v>
      </c>
      <c r="T120" s="99">
        <v>5</v>
      </c>
      <c r="U120" s="99">
        <v>4</v>
      </c>
      <c r="V120" s="99">
        <v>5</v>
      </c>
      <c r="W120" s="99">
        <v>0</v>
      </c>
      <c r="X120" s="75" t="s">
        <v>8</v>
      </c>
      <c r="Y120" s="76">
        <v>0</v>
      </c>
      <c r="Z120" s="75" t="s">
        <v>38</v>
      </c>
      <c r="AA120" s="75" t="s">
        <v>256</v>
      </c>
      <c r="AB120" s="75" t="s">
        <v>39</v>
      </c>
      <c r="AC120" s="76" t="s">
        <v>294</v>
      </c>
      <c r="AD120" s="75" t="s">
        <v>34</v>
      </c>
      <c r="AE120" s="75" t="s">
        <v>260</v>
      </c>
      <c r="AF120" s="75" t="s">
        <v>85</v>
      </c>
      <c r="AG120" s="75">
        <v>0</v>
      </c>
      <c r="AH120" s="75">
        <v>0</v>
      </c>
      <c r="AI120" s="75">
        <v>0</v>
      </c>
    </row>
    <row r="121" spans="1:35" x14ac:dyDescent="0.25">
      <c r="A121" s="89" t="s">
        <v>160</v>
      </c>
      <c r="B121" s="89" t="s">
        <v>136</v>
      </c>
      <c r="C121" s="89" t="s">
        <v>258</v>
      </c>
      <c r="D121" s="96" t="s">
        <v>223</v>
      </c>
      <c r="E121" s="93">
        <v>42060</v>
      </c>
      <c r="F121" s="93">
        <v>42149</v>
      </c>
      <c r="G121" s="89" t="s">
        <v>202</v>
      </c>
      <c r="H121" s="75" t="s">
        <v>252</v>
      </c>
      <c r="I121" s="89" t="s">
        <v>501</v>
      </c>
      <c r="J121" s="89" t="s">
        <v>502</v>
      </c>
      <c r="K121" s="91" t="s">
        <v>40</v>
      </c>
      <c r="L121" s="75">
        <v>1065608859</v>
      </c>
      <c r="M121" s="93" t="s">
        <v>255</v>
      </c>
      <c r="N121" s="91" t="s">
        <v>31</v>
      </c>
      <c r="O121" s="75">
        <v>30168636449</v>
      </c>
      <c r="P121" s="75" t="s">
        <v>255</v>
      </c>
      <c r="Q121" s="75" t="s">
        <v>255</v>
      </c>
      <c r="R121" s="75" t="s">
        <v>255</v>
      </c>
      <c r="S121" s="75" t="s">
        <v>255</v>
      </c>
      <c r="T121" s="99">
        <v>5</v>
      </c>
      <c r="U121" s="99">
        <v>4</v>
      </c>
      <c r="V121" s="99">
        <v>5</v>
      </c>
      <c r="W121" s="99">
        <v>0</v>
      </c>
      <c r="X121" s="75" t="s">
        <v>8</v>
      </c>
      <c r="Y121" s="76">
        <v>0</v>
      </c>
      <c r="Z121" s="75" t="s">
        <v>38</v>
      </c>
      <c r="AA121" s="75" t="s">
        <v>256</v>
      </c>
      <c r="AB121" s="75" t="s">
        <v>39</v>
      </c>
      <c r="AC121" s="76" t="s">
        <v>294</v>
      </c>
      <c r="AD121" s="75">
        <v>0</v>
      </c>
      <c r="AE121" s="75" t="s">
        <v>260</v>
      </c>
      <c r="AF121" s="75" t="s">
        <v>86</v>
      </c>
      <c r="AG121" s="75">
        <v>0</v>
      </c>
      <c r="AH121" s="75">
        <v>0</v>
      </c>
      <c r="AI121" s="75">
        <v>0</v>
      </c>
    </row>
    <row r="122" spans="1:35" x14ac:dyDescent="0.25">
      <c r="A122" s="89" t="s">
        <v>160</v>
      </c>
      <c r="B122" s="89" t="s">
        <v>136</v>
      </c>
      <c r="C122" s="89" t="s">
        <v>258</v>
      </c>
      <c r="D122" s="96" t="s">
        <v>223</v>
      </c>
      <c r="E122" s="93">
        <v>42060</v>
      </c>
      <c r="F122" s="93">
        <v>42149</v>
      </c>
      <c r="G122" s="89" t="s">
        <v>202</v>
      </c>
      <c r="H122" s="75" t="s">
        <v>252</v>
      </c>
      <c r="I122" s="89" t="s">
        <v>504</v>
      </c>
      <c r="J122" s="89" t="s">
        <v>505</v>
      </c>
      <c r="K122" s="91" t="s">
        <v>40</v>
      </c>
      <c r="L122" s="75">
        <v>1065599483</v>
      </c>
      <c r="M122" s="93" t="s">
        <v>255</v>
      </c>
      <c r="N122" s="91" t="s">
        <v>31</v>
      </c>
      <c r="O122" s="75">
        <v>3184266082</v>
      </c>
      <c r="P122" s="75" t="s">
        <v>255</v>
      </c>
      <c r="Q122" s="75" t="s">
        <v>255</v>
      </c>
      <c r="R122" s="75" t="s">
        <v>255</v>
      </c>
      <c r="S122" s="75" t="s">
        <v>255</v>
      </c>
      <c r="T122" s="99">
        <v>5</v>
      </c>
      <c r="U122" s="99">
        <v>4</v>
      </c>
      <c r="V122" s="99">
        <v>4</v>
      </c>
      <c r="W122" s="99">
        <v>0</v>
      </c>
      <c r="X122" s="75" t="s">
        <v>8</v>
      </c>
      <c r="Y122" s="76">
        <v>0</v>
      </c>
      <c r="Z122" s="75" t="s">
        <v>38</v>
      </c>
      <c r="AA122" s="75" t="s">
        <v>256</v>
      </c>
      <c r="AB122" s="75" t="s">
        <v>39</v>
      </c>
      <c r="AC122" s="76" t="s">
        <v>294</v>
      </c>
      <c r="AD122" s="75" t="s">
        <v>34</v>
      </c>
      <c r="AE122" s="75" t="s">
        <v>260</v>
      </c>
      <c r="AF122" s="75" t="s">
        <v>85</v>
      </c>
      <c r="AG122" s="75">
        <v>0</v>
      </c>
      <c r="AH122" s="75">
        <v>0</v>
      </c>
      <c r="AI122" s="75">
        <v>0</v>
      </c>
    </row>
    <row r="123" spans="1:35" x14ac:dyDescent="0.25">
      <c r="A123" s="89" t="s">
        <v>160</v>
      </c>
      <c r="B123" s="89" t="s">
        <v>136</v>
      </c>
      <c r="C123" s="89" t="s">
        <v>258</v>
      </c>
      <c r="D123" s="96" t="s">
        <v>223</v>
      </c>
      <c r="E123" s="93">
        <v>42060</v>
      </c>
      <c r="F123" s="93">
        <v>42149</v>
      </c>
      <c r="G123" s="89" t="s">
        <v>202</v>
      </c>
      <c r="H123" s="75" t="s">
        <v>252</v>
      </c>
      <c r="I123" s="89" t="s">
        <v>506</v>
      </c>
      <c r="J123" s="89" t="s">
        <v>507</v>
      </c>
      <c r="K123" s="91" t="s">
        <v>40</v>
      </c>
      <c r="L123" s="75">
        <v>1007744647</v>
      </c>
      <c r="M123" s="93" t="s">
        <v>255</v>
      </c>
      <c r="N123" s="91" t="s">
        <v>31</v>
      </c>
      <c r="O123" s="75">
        <v>3215715656</v>
      </c>
      <c r="P123" s="75" t="s">
        <v>255</v>
      </c>
      <c r="Q123" s="75" t="s">
        <v>255</v>
      </c>
      <c r="R123" s="75" t="s">
        <v>255</v>
      </c>
      <c r="S123" s="75" t="s">
        <v>255</v>
      </c>
      <c r="T123" s="99">
        <v>5</v>
      </c>
      <c r="U123" s="99">
        <v>5</v>
      </c>
      <c r="V123" s="99">
        <v>5</v>
      </c>
      <c r="W123" s="99">
        <v>0</v>
      </c>
      <c r="X123" s="75" t="s">
        <v>8</v>
      </c>
      <c r="Y123" s="76">
        <v>0</v>
      </c>
      <c r="Z123" s="75" t="s">
        <v>38</v>
      </c>
      <c r="AA123" s="75" t="s">
        <v>256</v>
      </c>
      <c r="AB123" s="75" t="s">
        <v>39</v>
      </c>
      <c r="AC123" s="76" t="s">
        <v>294</v>
      </c>
      <c r="AD123" s="75" t="s">
        <v>39</v>
      </c>
      <c r="AE123" s="75" t="s">
        <v>280</v>
      </c>
      <c r="AF123" s="75" t="s">
        <v>85</v>
      </c>
      <c r="AG123" s="75">
        <v>0</v>
      </c>
      <c r="AH123" s="75">
        <v>0</v>
      </c>
      <c r="AI123" s="75">
        <v>0</v>
      </c>
    </row>
    <row r="124" spans="1:35" x14ac:dyDescent="0.25">
      <c r="A124" s="89" t="s">
        <v>160</v>
      </c>
      <c r="B124" s="89" t="s">
        <v>136</v>
      </c>
      <c r="C124" s="89" t="s">
        <v>258</v>
      </c>
      <c r="D124" s="96" t="s">
        <v>223</v>
      </c>
      <c r="E124" s="93">
        <v>42060</v>
      </c>
      <c r="F124" s="93">
        <v>42149</v>
      </c>
      <c r="G124" s="89" t="s">
        <v>202</v>
      </c>
      <c r="H124" s="75" t="s">
        <v>252</v>
      </c>
      <c r="I124" s="89" t="s">
        <v>508</v>
      </c>
      <c r="J124" s="89" t="s">
        <v>509</v>
      </c>
      <c r="K124" s="91" t="s">
        <v>40</v>
      </c>
      <c r="L124" s="75">
        <v>1065589966</v>
      </c>
      <c r="M124" s="93" t="s">
        <v>255</v>
      </c>
      <c r="N124" s="91" t="s">
        <v>31</v>
      </c>
      <c r="O124" s="75">
        <v>3006613316</v>
      </c>
      <c r="P124" s="75" t="s">
        <v>255</v>
      </c>
      <c r="Q124" s="75" t="s">
        <v>255</v>
      </c>
      <c r="R124" s="75" t="s">
        <v>255</v>
      </c>
      <c r="S124" s="75" t="s">
        <v>255</v>
      </c>
      <c r="T124" s="99">
        <v>5</v>
      </c>
      <c r="U124" s="99">
        <v>4</v>
      </c>
      <c r="V124" s="99">
        <v>5</v>
      </c>
      <c r="W124" s="99">
        <v>0</v>
      </c>
      <c r="X124" s="75" t="s">
        <v>8</v>
      </c>
      <c r="Y124" s="76">
        <v>0</v>
      </c>
      <c r="Z124" s="75" t="s">
        <v>38</v>
      </c>
      <c r="AA124" s="75" t="s">
        <v>256</v>
      </c>
      <c r="AB124" s="75" t="s">
        <v>39</v>
      </c>
      <c r="AC124" s="76" t="s">
        <v>294</v>
      </c>
      <c r="AD124" s="75" t="s">
        <v>39</v>
      </c>
      <c r="AE124" s="75" t="s">
        <v>280</v>
      </c>
      <c r="AF124" s="75" t="s">
        <v>86</v>
      </c>
      <c r="AG124" s="75">
        <v>0</v>
      </c>
      <c r="AH124" s="75">
        <v>0</v>
      </c>
      <c r="AI124" s="75">
        <v>0</v>
      </c>
    </row>
    <row r="125" spans="1:35" x14ac:dyDescent="0.25">
      <c r="A125" s="89" t="s">
        <v>160</v>
      </c>
      <c r="B125" s="89" t="s">
        <v>136</v>
      </c>
      <c r="C125" s="89" t="s">
        <v>258</v>
      </c>
      <c r="D125" s="96" t="s">
        <v>223</v>
      </c>
      <c r="E125" s="93">
        <v>42060</v>
      </c>
      <c r="F125" s="93">
        <v>42149</v>
      </c>
      <c r="G125" s="89" t="s">
        <v>202</v>
      </c>
      <c r="H125" s="75" t="s">
        <v>252</v>
      </c>
      <c r="I125" s="89" t="s">
        <v>510</v>
      </c>
      <c r="J125" s="89" t="s">
        <v>511</v>
      </c>
      <c r="K125" s="91" t="s">
        <v>40</v>
      </c>
      <c r="L125" s="75">
        <v>1065642714</v>
      </c>
      <c r="M125" s="93" t="s">
        <v>255</v>
      </c>
      <c r="N125" s="91" t="s">
        <v>31</v>
      </c>
      <c r="O125" s="75" t="s">
        <v>255</v>
      </c>
      <c r="P125" s="75" t="s">
        <v>255</v>
      </c>
      <c r="Q125" s="75" t="s">
        <v>255</v>
      </c>
      <c r="R125" s="75" t="s">
        <v>255</v>
      </c>
      <c r="S125" s="75" t="s">
        <v>255</v>
      </c>
      <c r="T125" s="99">
        <v>5</v>
      </c>
      <c r="U125" s="99">
        <v>5</v>
      </c>
      <c r="V125" s="99">
        <v>5</v>
      </c>
      <c r="W125" s="99">
        <v>0</v>
      </c>
      <c r="X125" s="75" t="s">
        <v>8</v>
      </c>
      <c r="Y125" s="76">
        <v>0</v>
      </c>
      <c r="Z125" s="75" t="s">
        <v>38</v>
      </c>
      <c r="AA125" s="75" t="s">
        <v>256</v>
      </c>
      <c r="AB125" s="75" t="s">
        <v>39</v>
      </c>
      <c r="AC125" s="76" t="s">
        <v>294</v>
      </c>
      <c r="AD125" s="75" t="s">
        <v>34</v>
      </c>
      <c r="AE125" s="75" t="s">
        <v>260</v>
      </c>
      <c r="AF125" s="75" t="s">
        <v>86</v>
      </c>
      <c r="AG125" s="75">
        <v>0</v>
      </c>
      <c r="AH125" s="75">
        <v>0</v>
      </c>
      <c r="AI125" s="75">
        <v>0</v>
      </c>
    </row>
    <row r="126" spans="1:35" x14ac:dyDescent="0.25">
      <c r="A126" s="89" t="s">
        <v>160</v>
      </c>
      <c r="B126" s="89" t="s">
        <v>136</v>
      </c>
      <c r="C126" s="89" t="s">
        <v>258</v>
      </c>
      <c r="D126" s="96" t="s">
        <v>223</v>
      </c>
      <c r="E126" s="93">
        <v>42060</v>
      </c>
      <c r="F126" s="93">
        <v>42149</v>
      </c>
      <c r="G126" s="89" t="s">
        <v>202</v>
      </c>
      <c r="H126" s="75" t="s">
        <v>252</v>
      </c>
      <c r="I126" s="89" t="s">
        <v>512</v>
      </c>
      <c r="J126" s="89" t="s">
        <v>513</v>
      </c>
      <c r="K126" s="91" t="s">
        <v>40</v>
      </c>
      <c r="L126" s="75">
        <v>1080432791</v>
      </c>
      <c r="M126" s="93" t="s">
        <v>255</v>
      </c>
      <c r="N126" s="91" t="s">
        <v>31</v>
      </c>
      <c r="O126" s="75">
        <v>3012204859</v>
      </c>
      <c r="P126" s="75" t="s">
        <v>255</v>
      </c>
      <c r="Q126" s="75" t="s">
        <v>255</v>
      </c>
      <c r="R126" s="75" t="s">
        <v>255</v>
      </c>
      <c r="S126" s="75" t="s">
        <v>255</v>
      </c>
      <c r="T126" s="99">
        <v>5</v>
      </c>
      <c r="U126" s="99">
        <v>5</v>
      </c>
      <c r="V126" s="99">
        <v>4</v>
      </c>
      <c r="W126" s="99">
        <v>0</v>
      </c>
      <c r="X126" s="75" t="s">
        <v>8</v>
      </c>
      <c r="Y126" s="76">
        <v>0</v>
      </c>
      <c r="Z126" s="75" t="s">
        <v>38</v>
      </c>
      <c r="AA126" s="75" t="s">
        <v>256</v>
      </c>
      <c r="AB126" s="75" t="s">
        <v>39</v>
      </c>
      <c r="AC126" s="76" t="s">
        <v>294</v>
      </c>
      <c r="AD126" s="75" t="s">
        <v>39</v>
      </c>
      <c r="AE126" s="75" t="s">
        <v>280</v>
      </c>
      <c r="AF126" s="75" t="s">
        <v>86</v>
      </c>
      <c r="AG126" s="75">
        <v>0</v>
      </c>
      <c r="AH126" s="75">
        <v>0</v>
      </c>
      <c r="AI126" s="75">
        <v>0</v>
      </c>
    </row>
    <row r="127" spans="1:35" x14ac:dyDescent="0.25">
      <c r="A127" s="89" t="s">
        <v>160</v>
      </c>
      <c r="B127" s="89" t="s">
        <v>136</v>
      </c>
      <c r="C127" s="89" t="s">
        <v>258</v>
      </c>
      <c r="D127" s="96" t="s">
        <v>223</v>
      </c>
      <c r="E127" s="93">
        <v>42060</v>
      </c>
      <c r="F127" s="93">
        <v>42149</v>
      </c>
      <c r="G127" s="89" t="s">
        <v>202</v>
      </c>
      <c r="H127" s="75" t="s">
        <v>252</v>
      </c>
      <c r="I127" s="89" t="s">
        <v>514</v>
      </c>
      <c r="J127" s="89" t="s">
        <v>515</v>
      </c>
      <c r="K127" s="91" t="s">
        <v>40</v>
      </c>
      <c r="L127" s="75">
        <v>1065820610</v>
      </c>
      <c r="M127" s="93" t="s">
        <v>255</v>
      </c>
      <c r="N127" s="91" t="s">
        <v>31</v>
      </c>
      <c r="O127" s="75">
        <v>3126834809</v>
      </c>
      <c r="P127" s="75" t="s">
        <v>255</v>
      </c>
      <c r="Q127" s="75" t="s">
        <v>255</v>
      </c>
      <c r="R127" s="75" t="s">
        <v>255</v>
      </c>
      <c r="S127" s="75" t="s">
        <v>255</v>
      </c>
      <c r="T127" s="99">
        <v>5</v>
      </c>
      <c r="U127" s="99">
        <v>5</v>
      </c>
      <c r="V127" s="99">
        <v>5</v>
      </c>
      <c r="W127" s="99">
        <v>0</v>
      </c>
      <c r="X127" s="75" t="s">
        <v>8</v>
      </c>
      <c r="Y127" s="76">
        <v>0</v>
      </c>
      <c r="Z127" s="75" t="s">
        <v>38</v>
      </c>
      <c r="AA127" s="75" t="s">
        <v>256</v>
      </c>
      <c r="AB127" s="75" t="s">
        <v>39</v>
      </c>
      <c r="AC127" s="76" t="s">
        <v>294</v>
      </c>
      <c r="AD127" s="75" t="s">
        <v>34</v>
      </c>
      <c r="AE127" s="75" t="s">
        <v>260</v>
      </c>
      <c r="AF127" s="75" t="s">
        <v>86</v>
      </c>
      <c r="AG127" s="75">
        <v>0</v>
      </c>
      <c r="AH127" s="75">
        <v>0</v>
      </c>
      <c r="AI127" s="75">
        <v>0</v>
      </c>
    </row>
    <row r="128" spans="1:35" x14ac:dyDescent="0.25">
      <c r="A128" s="89" t="s">
        <v>160</v>
      </c>
      <c r="B128" s="89" t="s">
        <v>136</v>
      </c>
      <c r="C128" s="89" t="s">
        <v>258</v>
      </c>
      <c r="D128" s="96" t="s">
        <v>223</v>
      </c>
      <c r="E128" s="93">
        <v>42060</v>
      </c>
      <c r="F128" s="93">
        <v>42149</v>
      </c>
      <c r="G128" s="89" t="s">
        <v>202</v>
      </c>
      <c r="H128" s="75" t="s">
        <v>252</v>
      </c>
      <c r="I128" s="89" t="s">
        <v>516</v>
      </c>
      <c r="J128" s="89" t="s">
        <v>517</v>
      </c>
      <c r="K128" s="91" t="s">
        <v>40</v>
      </c>
      <c r="L128" s="75">
        <v>1065644405</v>
      </c>
      <c r="M128" s="93" t="s">
        <v>255</v>
      </c>
      <c r="N128" s="91" t="s">
        <v>31</v>
      </c>
      <c r="O128" s="75">
        <v>3187048919</v>
      </c>
      <c r="P128" s="75" t="s">
        <v>255</v>
      </c>
      <c r="Q128" s="75" t="s">
        <v>255</v>
      </c>
      <c r="R128" s="75" t="s">
        <v>255</v>
      </c>
      <c r="S128" s="75" t="s">
        <v>255</v>
      </c>
      <c r="T128" s="99">
        <v>5</v>
      </c>
      <c r="U128" s="99">
        <v>5</v>
      </c>
      <c r="V128" s="99">
        <v>5</v>
      </c>
      <c r="W128" s="99">
        <v>0</v>
      </c>
      <c r="X128" s="75" t="s">
        <v>8</v>
      </c>
      <c r="Y128" s="76">
        <v>0</v>
      </c>
      <c r="Z128" s="75" t="s">
        <v>38</v>
      </c>
      <c r="AA128" s="75" t="s">
        <v>256</v>
      </c>
      <c r="AB128" s="75" t="s">
        <v>39</v>
      </c>
      <c r="AC128" s="76" t="s">
        <v>294</v>
      </c>
      <c r="AD128" s="75" t="s">
        <v>39</v>
      </c>
      <c r="AE128" s="75" t="s">
        <v>280</v>
      </c>
      <c r="AF128" s="75" t="s">
        <v>86</v>
      </c>
      <c r="AG128" s="75">
        <v>0</v>
      </c>
      <c r="AH128" s="75">
        <v>0</v>
      </c>
      <c r="AI128" s="75">
        <v>0</v>
      </c>
    </row>
    <row r="129" spans="1:35" x14ac:dyDescent="0.25">
      <c r="A129" s="89" t="s">
        <v>160</v>
      </c>
      <c r="B129" s="89" t="s">
        <v>136</v>
      </c>
      <c r="C129" s="89" t="s">
        <v>258</v>
      </c>
      <c r="D129" s="96" t="s">
        <v>223</v>
      </c>
      <c r="E129" s="93">
        <v>42060</v>
      </c>
      <c r="F129" s="93">
        <v>42149</v>
      </c>
      <c r="G129" s="89" t="s">
        <v>202</v>
      </c>
      <c r="H129" s="75" t="s">
        <v>252</v>
      </c>
      <c r="I129" s="89" t="s">
        <v>518</v>
      </c>
      <c r="J129" s="89" t="s">
        <v>519</v>
      </c>
      <c r="K129" s="91" t="s">
        <v>40</v>
      </c>
      <c r="L129" s="75">
        <v>1065826583</v>
      </c>
      <c r="M129" s="93" t="s">
        <v>255</v>
      </c>
      <c r="N129" s="91" t="s">
        <v>36</v>
      </c>
      <c r="O129" s="75">
        <v>3045234533</v>
      </c>
      <c r="P129" s="75" t="s">
        <v>255</v>
      </c>
      <c r="Q129" s="75" t="s">
        <v>255</v>
      </c>
      <c r="R129" s="75" t="s">
        <v>255</v>
      </c>
      <c r="S129" s="75" t="s">
        <v>255</v>
      </c>
      <c r="T129" s="99">
        <v>5</v>
      </c>
      <c r="U129" s="99">
        <v>4</v>
      </c>
      <c r="V129" s="99">
        <v>5</v>
      </c>
      <c r="W129" s="99">
        <v>0</v>
      </c>
      <c r="X129" s="75" t="s">
        <v>8</v>
      </c>
      <c r="Y129" s="76">
        <v>0</v>
      </c>
      <c r="Z129" s="75" t="s">
        <v>38</v>
      </c>
      <c r="AA129" s="75" t="s">
        <v>256</v>
      </c>
      <c r="AB129" s="75" t="s">
        <v>39</v>
      </c>
      <c r="AC129" s="76" t="s">
        <v>294</v>
      </c>
      <c r="AD129" s="75" t="s">
        <v>34</v>
      </c>
      <c r="AE129" s="75" t="s">
        <v>324</v>
      </c>
      <c r="AF129" s="75" t="s">
        <v>85</v>
      </c>
      <c r="AG129" s="75">
        <v>0</v>
      </c>
      <c r="AH129" s="75">
        <v>0</v>
      </c>
      <c r="AI129" s="75">
        <v>0</v>
      </c>
    </row>
    <row r="130" spans="1:35" x14ac:dyDescent="0.25">
      <c r="A130" s="89" t="s">
        <v>160</v>
      </c>
      <c r="B130" s="89" t="s">
        <v>136</v>
      </c>
      <c r="C130" s="89" t="s">
        <v>258</v>
      </c>
      <c r="D130" s="96" t="s">
        <v>223</v>
      </c>
      <c r="E130" s="93">
        <v>42060</v>
      </c>
      <c r="F130" s="93">
        <v>42149</v>
      </c>
      <c r="G130" s="89" t="s">
        <v>202</v>
      </c>
      <c r="H130" s="75" t="s">
        <v>252</v>
      </c>
      <c r="I130" s="89" t="s">
        <v>520</v>
      </c>
      <c r="J130" s="89" t="s">
        <v>521</v>
      </c>
      <c r="K130" s="91" t="s">
        <v>40</v>
      </c>
      <c r="L130" s="75">
        <v>1065565084</v>
      </c>
      <c r="M130" s="93" t="s">
        <v>255</v>
      </c>
      <c r="N130" s="91" t="s">
        <v>31</v>
      </c>
      <c r="O130" s="75">
        <v>3174356254</v>
      </c>
      <c r="P130" s="75" t="s">
        <v>255</v>
      </c>
      <c r="Q130" s="75" t="s">
        <v>255</v>
      </c>
      <c r="R130" s="75" t="s">
        <v>255</v>
      </c>
      <c r="S130" s="75" t="s">
        <v>255</v>
      </c>
      <c r="T130" s="99">
        <v>5</v>
      </c>
      <c r="U130" s="99">
        <v>5</v>
      </c>
      <c r="V130" s="99">
        <v>5</v>
      </c>
      <c r="W130" s="99">
        <v>0</v>
      </c>
      <c r="X130" s="75" t="s">
        <v>8</v>
      </c>
      <c r="Y130" s="76">
        <v>0</v>
      </c>
      <c r="Z130" s="75" t="s">
        <v>38</v>
      </c>
      <c r="AA130" s="75" t="s">
        <v>256</v>
      </c>
      <c r="AB130" s="75" t="s">
        <v>39</v>
      </c>
      <c r="AC130" s="76" t="s">
        <v>277</v>
      </c>
      <c r="AD130" s="75" t="s">
        <v>34</v>
      </c>
      <c r="AE130" s="75" t="s">
        <v>324</v>
      </c>
      <c r="AF130" s="75" t="s">
        <v>86</v>
      </c>
      <c r="AG130" s="75">
        <v>0</v>
      </c>
      <c r="AH130" s="75">
        <v>0</v>
      </c>
      <c r="AI130" s="75">
        <v>0</v>
      </c>
    </row>
    <row r="131" spans="1:35" x14ac:dyDescent="0.25">
      <c r="A131" s="89" t="s">
        <v>160</v>
      </c>
      <c r="B131" s="89" t="s">
        <v>136</v>
      </c>
      <c r="C131" s="89" t="s">
        <v>258</v>
      </c>
      <c r="D131" s="96" t="s">
        <v>223</v>
      </c>
      <c r="E131" s="93">
        <v>42060</v>
      </c>
      <c r="F131" s="93">
        <v>42149</v>
      </c>
      <c r="G131" s="89" t="s">
        <v>202</v>
      </c>
      <c r="H131" s="75" t="s">
        <v>252</v>
      </c>
      <c r="I131" s="89" t="s">
        <v>522</v>
      </c>
      <c r="J131" s="89" t="s">
        <v>523</v>
      </c>
      <c r="K131" s="91" t="s">
        <v>40</v>
      </c>
      <c r="L131" s="75">
        <v>49776454</v>
      </c>
      <c r="M131" s="93" t="s">
        <v>255</v>
      </c>
      <c r="N131" s="91" t="s">
        <v>36</v>
      </c>
      <c r="O131" s="75">
        <v>3134183562</v>
      </c>
      <c r="P131" s="75" t="s">
        <v>255</v>
      </c>
      <c r="Q131" s="75" t="s">
        <v>255</v>
      </c>
      <c r="R131" s="75" t="s">
        <v>255</v>
      </c>
      <c r="S131" s="75" t="s">
        <v>255</v>
      </c>
      <c r="T131" s="99">
        <v>5</v>
      </c>
      <c r="U131" s="99">
        <v>5</v>
      </c>
      <c r="V131" s="99">
        <v>5</v>
      </c>
      <c r="W131" s="99">
        <v>0</v>
      </c>
      <c r="X131" s="75" t="s">
        <v>8</v>
      </c>
      <c r="Y131" s="76">
        <v>0</v>
      </c>
      <c r="Z131" s="75" t="s">
        <v>38</v>
      </c>
      <c r="AA131" s="75" t="s">
        <v>256</v>
      </c>
      <c r="AB131" s="75" t="s">
        <v>39</v>
      </c>
      <c r="AC131" s="76" t="s">
        <v>294</v>
      </c>
      <c r="AD131" s="75" t="s">
        <v>39</v>
      </c>
      <c r="AE131" s="75" t="s">
        <v>280</v>
      </c>
      <c r="AF131" s="75" t="s">
        <v>85</v>
      </c>
      <c r="AG131" s="75">
        <v>0</v>
      </c>
      <c r="AH131" s="75">
        <v>0</v>
      </c>
      <c r="AI131" s="75">
        <v>0</v>
      </c>
    </row>
    <row r="132" spans="1:35" x14ac:dyDescent="0.25">
      <c r="A132" s="89" t="s">
        <v>160</v>
      </c>
      <c r="B132" s="89" t="s">
        <v>136</v>
      </c>
      <c r="C132" s="89" t="s">
        <v>258</v>
      </c>
      <c r="D132" s="96" t="s">
        <v>223</v>
      </c>
      <c r="E132" s="93">
        <v>42060</v>
      </c>
      <c r="F132" s="93">
        <v>42149</v>
      </c>
      <c r="G132" s="89" t="s">
        <v>202</v>
      </c>
      <c r="H132" s="75" t="s">
        <v>252</v>
      </c>
      <c r="I132" s="89" t="s">
        <v>524</v>
      </c>
      <c r="J132" s="89" t="s">
        <v>525</v>
      </c>
      <c r="K132" s="91" t="s">
        <v>40</v>
      </c>
      <c r="L132" s="75">
        <v>49780111</v>
      </c>
      <c r="M132" s="93" t="s">
        <v>255</v>
      </c>
      <c r="N132" s="91" t="s">
        <v>36</v>
      </c>
      <c r="O132" s="75">
        <v>3128023569</v>
      </c>
      <c r="P132" s="75" t="s">
        <v>255</v>
      </c>
      <c r="Q132" s="75" t="s">
        <v>255</v>
      </c>
      <c r="R132" s="75" t="s">
        <v>255</v>
      </c>
      <c r="S132" s="75" t="s">
        <v>255</v>
      </c>
      <c r="T132" s="99">
        <v>5</v>
      </c>
      <c r="U132" s="99">
        <v>4</v>
      </c>
      <c r="V132" s="99">
        <v>5</v>
      </c>
      <c r="W132" s="99">
        <v>0</v>
      </c>
      <c r="X132" s="75" t="s">
        <v>8</v>
      </c>
      <c r="Y132" s="76">
        <v>0</v>
      </c>
      <c r="Z132" s="75" t="s">
        <v>38</v>
      </c>
      <c r="AA132" s="75" t="s">
        <v>256</v>
      </c>
      <c r="AB132" s="75" t="s">
        <v>39</v>
      </c>
      <c r="AC132" s="76" t="s">
        <v>294</v>
      </c>
      <c r="AD132" s="75" t="s">
        <v>39</v>
      </c>
      <c r="AE132" s="75" t="s">
        <v>280</v>
      </c>
      <c r="AF132" s="75" t="s">
        <v>85</v>
      </c>
      <c r="AG132" s="75">
        <v>0</v>
      </c>
      <c r="AH132" s="75">
        <v>0</v>
      </c>
      <c r="AI132" s="75">
        <v>0</v>
      </c>
    </row>
    <row r="133" spans="1:35" x14ac:dyDescent="0.25">
      <c r="A133" s="89" t="s">
        <v>160</v>
      </c>
      <c r="B133" s="89" t="s">
        <v>136</v>
      </c>
      <c r="C133" s="89" t="s">
        <v>258</v>
      </c>
      <c r="D133" s="96" t="s">
        <v>223</v>
      </c>
      <c r="E133" s="93">
        <v>42060</v>
      </c>
      <c r="F133" s="93">
        <v>42149</v>
      </c>
      <c r="G133" s="89" t="s">
        <v>202</v>
      </c>
      <c r="H133" s="75" t="s">
        <v>252</v>
      </c>
      <c r="I133" s="89" t="s">
        <v>526</v>
      </c>
      <c r="J133" s="89" t="s">
        <v>527</v>
      </c>
      <c r="K133" s="91" t="s">
        <v>40</v>
      </c>
      <c r="L133" s="75">
        <v>1065593141</v>
      </c>
      <c r="M133" s="93" t="s">
        <v>255</v>
      </c>
      <c r="N133" s="91" t="s">
        <v>31</v>
      </c>
      <c r="O133" s="75">
        <v>3012555944</v>
      </c>
      <c r="P133" s="75" t="s">
        <v>255</v>
      </c>
      <c r="Q133" s="75" t="s">
        <v>255</v>
      </c>
      <c r="R133" s="75" t="s">
        <v>255</v>
      </c>
      <c r="S133" s="75" t="s">
        <v>255</v>
      </c>
      <c r="T133" s="99">
        <v>5</v>
      </c>
      <c r="U133" s="99">
        <v>5</v>
      </c>
      <c r="V133" s="99">
        <v>5</v>
      </c>
      <c r="W133" s="99">
        <v>0</v>
      </c>
      <c r="X133" s="75" t="s">
        <v>8</v>
      </c>
      <c r="Y133" s="76">
        <v>0</v>
      </c>
      <c r="Z133" s="75" t="s">
        <v>38</v>
      </c>
      <c r="AA133" s="75" t="s">
        <v>256</v>
      </c>
      <c r="AB133" s="75" t="s">
        <v>39</v>
      </c>
      <c r="AC133" s="76" t="s">
        <v>268</v>
      </c>
      <c r="AD133" s="75" t="s">
        <v>39</v>
      </c>
      <c r="AE133" s="75" t="s">
        <v>280</v>
      </c>
      <c r="AF133" s="75" t="s">
        <v>85</v>
      </c>
      <c r="AG133" s="75">
        <v>0</v>
      </c>
      <c r="AH133" s="75">
        <v>0</v>
      </c>
      <c r="AI133" s="75">
        <v>0</v>
      </c>
    </row>
    <row r="134" spans="1:35" x14ac:dyDescent="0.25">
      <c r="A134" s="89" t="s">
        <v>160</v>
      </c>
      <c r="B134" s="89" t="s">
        <v>136</v>
      </c>
      <c r="C134" s="89" t="s">
        <v>258</v>
      </c>
      <c r="D134" s="96" t="s">
        <v>223</v>
      </c>
      <c r="E134" s="93">
        <v>42060</v>
      </c>
      <c r="F134" s="93">
        <v>42149</v>
      </c>
      <c r="G134" s="89" t="s">
        <v>202</v>
      </c>
      <c r="H134" s="75" t="s">
        <v>252</v>
      </c>
      <c r="I134" s="89" t="s">
        <v>528</v>
      </c>
      <c r="J134" s="89" t="s">
        <v>529</v>
      </c>
      <c r="K134" s="91" t="s">
        <v>40</v>
      </c>
      <c r="L134" s="75">
        <v>39069799</v>
      </c>
      <c r="M134" s="93" t="s">
        <v>255</v>
      </c>
      <c r="N134" s="91" t="s">
        <v>36</v>
      </c>
      <c r="O134" s="75">
        <v>3205087304</v>
      </c>
      <c r="P134" s="75" t="s">
        <v>255</v>
      </c>
      <c r="Q134" s="75" t="s">
        <v>255</v>
      </c>
      <c r="R134" s="75" t="s">
        <v>255</v>
      </c>
      <c r="S134" s="75" t="s">
        <v>255</v>
      </c>
      <c r="T134" s="99">
        <v>5</v>
      </c>
      <c r="U134" s="99">
        <v>5</v>
      </c>
      <c r="V134" s="99">
        <v>5</v>
      </c>
      <c r="W134" s="99">
        <v>0</v>
      </c>
      <c r="X134" s="75" t="s">
        <v>8</v>
      </c>
      <c r="Y134" s="76">
        <v>0</v>
      </c>
      <c r="Z134" s="75" t="s">
        <v>38</v>
      </c>
      <c r="AA134" s="75" t="s">
        <v>256</v>
      </c>
      <c r="AB134" s="75" t="s">
        <v>39</v>
      </c>
      <c r="AC134" s="76" t="s">
        <v>294</v>
      </c>
      <c r="AD134" s="75" t="s">
        <v>39</v>
      </c>
      <c r="AE134" s="75" t="s">
        <v>280</v>
      </c>
      <c r="AF134" s="75" t="s">
        <v>85</v>
      </c>
      <c r="AG134" s="75">
        <v>0</v>
      </c>
      <c r="AH134" s="75">
        <v>0</v>
      </c>
      <c r="AI134" s="75">
        <v>0</v>
      </c>
    </row>
    <row r="135" spans="1:35" x14ac:dyDescent="0.25">
      <c r="A135" s="89" t="s">
        <v>160</v>
      </c>
      <c r="B135" s="89" t="s">
        <v>136</v>
      </c>
      <c r="C135" s="89" t="s">
        <v>258</v>
      </c>
      <c r="D135" s="96" t="s">
        <v>223</v>
      </c>
      <c r="E135" s="93">
        <v>42060</v>
      </c>
      <c r="F135" s="93">
        <v>42149</v>
      </c>
      <c r="G135" s="89" t="s">
        <v>202</v>
      </c>
      <c r="H135" s="75" t="s">
        <v>252</v>
      </c>
      <c r="I135" s="89" t="s">
        <v>530</v>
      </c>
      <c r="J135" s="89" t="s">
        <v>531</v>
      </c>
      <c r="K135" s="91" t="s">
        <v>40</v>
      </c>
      <c r="L135" s="75">
        <v>1010104000</v>
      </c>
      <c r="M135" s="93" t="s">
        <v>255</v>
      </c>
      <c r="N135" s="91" t="s">
        <v>31</v>
      </c>
      <c r="O135" s="75">
        <v>3017898370</v>
      </c>
      <c r="P135" s="75" t="s">
        <v>255</v>
      </c>
      <c r="Q135" s="75" t="s">
        <v>255</v>
      </c>
      <c r="R135" s="75" t="s">
        <v>255</v>
      </c>
      <c r="S135" s="75" t="s">
        <v>255</v>
      </c>
      <c r="T135" s="99">
        <v>5</v>
      </c>
      <c r="U135" s="99">
        <v>4</v>
      </c>
      <c r="V135" s="99">
        <v>5</v>
      </c>
      <c r="W135" s="99">
        <v>0</v>
      </c>
      <c r="X135" s="75" t="s">
        <v>8</v>
      </c>
      <c r="Y135" s="76">
        <v>0</v>
      </c>
      <c r="Z135" s="75" t="s">
        <v>38</v>
      </c>
      <c r="AA135" s="75" t="s">
        <v>256</v>
      </c>
      <c r="AB135" s="75" t="s">
        <v>39</v>
      </c>
      <c r="AC135" s="76" t="s">
        <v>294</v>
      </c>
      <c r="AD135" s="75" t="s">
        <v>39</v>
      </c>
      <c r="AE135" s="75" t="s">
        <v>280</v>
      </c>
      <c r="AF135" s="75" t="s">
        <v>86</v>
      </c>
      <c r="AG135" s="75">
        <v>0</v>
      </c>
      <c r="AH135" s="75">
        <v>0</v>
      </c>
      <c r="AI135" s="75">
        <v>0</v>
      </c>
    </row>
    <row r="136" spans="1:35" x14ac:dyDescent="0.25">
      <c r="A136" s="89" t="s">
        <v>160</v>
      </c>
      <c r="B136" s="89" t="s">
        <v>136</v>
      </c>
      <c r="C136" s="89" t="s">
        <v>258</v>
      </c>
      <c r="D136" s="96" t="s">
        <v>223</v>
      </c>
      <c r="E136" s="93">
        <v>42060</v>
      </c>
      <c r="F136" s="93">
        <v>42149</v>
      </c>
      <c r="G136" s="89" t="s">
        <v>202</v>
      </c>
      <c r="H136" s="75" t="s">
        <v>252</v>
      </c>
      <c r="I136" s="89" t="s">
        <v>532</v>
      </c>
      <c r="J136" s="89" t="s">
        <v>533</v>
      </c>
      <c r="K136" s="91" t="s">
        <v>40</v>
      </c>
      <c r="L136" s="75">
        <v>1065809690</v>
      </c>
      <c r="M136" s="93" t="s">
        <v>255</v>
      </c>
      <c r="N136" s="91" t="s">
        <v>31</v>
      </c>
      <c r="O136" s="75">
        <v>3012526237</v>
      </c>
      <c r="P136" s="75" t="s">
        <v>255</v>
      </c>
      <c r="Q136" s="75" t="s">
        <v>255</v>
      </c>
      <c r="R136" s="75" t="s">
        <v>255</v>
      </c>
      <c r="S136" s="75" t="s">
        <v>255</v>
      </c>
      <c r="T136" s="99">
        <v>5</v>
      </c>
      <c r="U136" s="99">
        <v>4</v>
      </c>
      <c r="V136" s="99">
        <v>5</v>
      </c>
      <c r="W136" s="99">
        <v>0</v>
      </c>
      <c r="X136" s="75" t="s">
        <v>8</v>
      </c>
      <c r="Y136" s="76">
        <v>0</v>
      </c>
      <c r="Z136" s="75" t="s">
        <v>38</v>
      </c>
      <c r="AA136" s="75" t="s">
        <v>256</v>
      </c>
      <c r="AB136" s="75" t="s">
        <v>39</v>
      </c>
      <c r="AC136" s="76" t="s">
        <v>268</v>
      </c>
      <c r="AD136" s="75" t="s">
        <v>39</v>
      </c>
      <c r="AE136" s="75" t="s">
        <v>280</v>
      </c>
      <c r="AF136" s="75" t="s">
        <v>86</v>
      </c>
      <c r="AG136" s="75">
        <v>0</v>
      </c>
      <c r="AH136" s="75">
        <v>0</v>
      </c>
      <c r="AI136" s="75">
        <v>0</v>
      </c>
    </row>
    <row r="137" spans="1:35" x14ac:dyDescent="0.25">
      <c r="A137" s="89" t="s">
        <v>160</v>
      </c>
      <c r="B137" s="89" t="s">
        <v>136</v>
      </c>
      <c r="C137" s="89" t="s">
        <v>258</v>
      </c>
      <c r="D137" s="96" t="s">
        <v>223</v>
      </c>
      <c r="E137" s="93">
        <v>42060</v>
      </c>
      <c r="F137" s="93">
        <v>42149</v>
      </c>
      <c r="G137" s="89" t="s">
        <v>202</v>
      </c>
      <c r="H137" s="75" t="s">
        <v>252</v>
      </c>
      <c r="I137" s="89" t="s">
        <v>534</v>
      </c>
      <c r="J137" s="89" t="s">
        <v>535</v>
      </c>
      <c r="K137" s="91" t="s">
        <v>40</v>
      </c>
      <c r="L137" s="75">
        <v>1065638337</v>
      </c>
      <c r="M137" s="93" t="s">
        <v>255</v>
      </c>
      <c r="N137" s="91" t="s">
        <v>36</v>
      </c>
      <c r="O137" s="75">
        <v>3183186816</v>
      </c>
      <c r="P137" s="75" t="s">
        <v>255</v>
      </c>
      <c r="Q137" s="75" t="s">
        <v>255</v>
      </c>
      <c r="R137" s="75" t="s">
        <v>255</v>
      </c>
      <c r="S137" s="75" t="s">
        <v>255</v>
      </c>
      <c r="T137" s="99">
        <v>5</v>
      </c>
      <c r="U137" s="99">
        <v>4</v>
      </c>
      <c r="V137" s="99">
        <v>5</v>
      </c>
      <c r="W137" s="99">
        <v>0</v>
      </c>
      <c r="X137" s="75" t="s">
        <v>8</v>
      </c>
      <c r="Y137" s="76">
        <v>0</v>
      </c>
      <c r="Z137" s="75" t="s">
        <v>38</v>
      </c>
      <c r="AA137" s="75" t="s">
        <v>256</v>
      </c>
      <c r="AB137" s="75" t="s">
        <v>39</v>
      </c>
      <c r="AC137" s="76" t="s">
        <v>268</v>
      </c>
      <c r="AD137" s="75" t="s">
        <v>34</v>
      </c>
      <c r="AE137" s="75" t="s">
        <v>324</v>
      </c>
      <c r="AF137" s="75" t="s">
        <v>85</v>
      </c>
      <c r="AG137" s="75">
        <v>0</v>
      </c>
      <c r="AH137" s="75">
        <v>0</v>
      </c>
      <c r="AI137" s="75">
        <v>0</v>
      </c>
    </row>
    <row r="138" spans="1:35" x14ac:dyDescent="0.25">
      <c r="A138" s="89" t="s">
        <v>160</v>
      </c>
      <c r="B138" s="89" t="s">
        <v>136</v>
      </c>
      <c r="C138" s="89" t="s">
        <v>258</v>
      </c>
      <c r="D138" s="96" t="s">
        <v>223</v>
      </c>
      <c r="E138" s="93">
        <v>42060</v>
      </c>
      <c r="F138" s="93">
        <v>42149</v>
      </c>
      <c r="G138" s="89" t="s">
        <v>202</v>
      </c>
      <c r="H138" s="75" t="s">
        <v>252</v>
      </c>
      <c r="I138" s="89" t="s">
        <v>536</v>
      </c>
      <c r="J138" s="89" t="s">
        <v>537</v>
      </c>
      <c r="K138" s="91" t="s">
        <v>40</v>
      </c>
      <c r="L138" s="75" t="s">
        <v>255</v>
      </c>
      <c r="M138" s="93" t="s">
        <v>255</v>
      </c>
      <c r="N138" s="91" t="s">
        <v>31</v>
      </c>
      <c r="O138" s="75">
        <v>3016660107</v>
      </c>
      <c r="P138" s="75" t="s">
        <v>255</v>
      </c>
      <c r="Q138" s="75" t="s">
        <v>255</v>
      </c>
      <c r="R138" s="75" t="s">
        <v>255</v>
      </c>
      <c r="S138" s="75" t="s">
        <v>255</v>
      </c>
      <c r="T138" s="99">
        <v>5</v>
      </c>
      <c r="U138" s="99">
        <v>4</v>
      </c>
      <c r="V138" s="99">
        <v>5</v>
      </c>
      <c r="W138" s="99">
        <v>0</v>
      </c>
      <c r="X138" s="75" t="s">
        <v>8</v>
      </c>
      <c r="Y138" s="76">
        <v>0</v>
      </c>
      <c r="Z138" s="75" t="s">
        <v>38</v>
      </c>
      <c r="AA138" s="75" t="s">
        <v>256</v>
      </c>
      <c r="AB138" s="75" t="s">
        <v>39</v>
      </c>
      <c r="AC138" s="76" t="s">
        <v>268</v>
      </c>
      <c r="AD138" s="75" t="s">
        <v>34</v>
      </c>
      <c r="AE138" s="75" t="s">
        <v>324</v>
      </c>
      <c r="AF138" s="75" t="s">
        <v>85</v>
      </c>
      <c r="AG138" s="75">
        <v>0</v>
      </c>
      <c r="AH138" s="75">
        <v>0</v>
      </c>
      <c r="AI138" s="75">
        <v>0</v>
      </c>
    </row>
    <row r="139" spans="1:35" x14ac:dyDescent="0.25">
      <c r="A139" s="89" t="s">
        <v>160</v>
      </c>
      <c r="B139" s="89" t="s">
        <v>136</v>
      </c>
      <c r="C139" s="89" t="s">
        <v>258</v>
      </c>
      <c r="D139" s="96" t="s">
        <v>223</v>
      </c>
      <c r="E139" s="93">
        <v>42060</v>
      </c>
      <c r="F139" s="93">
        <v>42149</v>
      </c>
      <c r="G139" s="89" t="s">
        <v>202</v>
      </c>
      <c r="H139" s="75" t="s">
        <v>252</v>
      </c>
      <c r="I139" s="89" t="s">
        <v>538</v>
      </c>
      <c r="J139" s="89" t="s">
        <v>539</v>
      </c>
      <c r="K139" s="91" t="s">
        <v>40</v>
      </c>
      <c r="L139" s="75">
        <v>1003314240</v>
      </c>
      <c r="M139" s="93" t="s">
        <v>255</v>
      </c>
      <c r="N139" s="91" t="s">
        <v>36</v>
      </c>
      <c r="O139" s="75">
        <v>3015285946</v>
      </c>
      <c r="P139" s="75" t="s">
        <v>255</v>
      </c>
      <c r="Q139" s="75" t="s">
        <v>255</v>
      </c>
      <c r="R139" s="75" t="s">
        <v>255</v>
      </c>
      <c r="S139" s="75" t="s">
        <v>255</v>
      </c>
      <c r="T139" s="99">
        <v>5</v>
      </c>
      <c r="U139" s="99">
        <v>5</v>
      </c>
      <c r="V139" s="99">
        <v>5</v>
      </c>
      <c r="W139" s="99">
        <v>0</v>
      </c>
      <c r="X139" s="75" t="s">
        <v>8</v>
      </c>
      <c r="Y139" s="76">
        <v>0</v>
      </c>
      <c r="Z139" s="75" t="s">
        <v>38</v>
      </c>
      <c r="AA139" s="75" t="s">
        <v>256</v>
      </c>
      <c r="AB139" s="75" t="s">
        <v>39</v>
      </c>
      <c r="AC139" s="76" t="s">
        <v>268</v>
      </c>
      <c r="AD139" s="75" t="s">
        <v>34</v>
      </c>
      <c r="AE139" s="75" t="s">
        <v>324</v>
      </c>
      <c r="AF139" s="75" t="s">
        <v>86</v>
      </c>
      <c r="AG139" s="75">
        <v>0</v>
      </c>
      <c r="AH139" s="75">
        <v>0</v>
      </c>
      <c r="AI139" s="75">
        <v>0</v>
      </c>
    </row>
    <row r="140" spans="1:35" x14ac:dyDescent="0.25">
      <c r="A140" s="89" t="s">
        <v>160</v>
      </c>
      <c r="B140" s="89" t="s">
        <v>136</v>
      </c>
      <c r="C140" s="89" t="s">
        <v>258</v>
      </c>
      <c r="D140" s="96" t="s">
        <v>223</v>
      </c>
      <c r="E140" s="93">
        <v>42060</v>
      </c>
      <c r="F140" s="93">
        <v>42149</v>
      </c>
      <c r="G140" s="89" t="s">
        <v>202</v>
      </c>
      <c r="H140" s="75" t="s">
        <v>252</v>
      </c>
      <c r="I140" s="89" t="s">
        <v>540</v>
      </c>
      <c r="J140" s="89" t="s">
        <v>541</v>
      </c>
      <c r="K140" s="91" t="s">
        <v>40</v>
      </c>
      <c r="L140" s="75">
        <v>1065593089</v>
      </c>
      <c r="M140" s="93" t="s">
        <v>255</v>
      </c>
      <c r="N140" s="91" t="s">
        <v>36</v>
      </c>
      <c r="O140" s="75">
        <v>3004999703</v>
      </c>
      <c r="P140" s="75" t="s">
        <v>255</v>
      </c>
      <c r="Q140" s="75" t="s">
        <v>255</v>
      </c>
      <c r="R140" s="75" t="s">
        <v>255</v>
      </c>
      <c r="S140" s="75" t="s">
        <v>255</v>
      </c>
      <c r="T140" s="99">
        <v>5</v>
      </c>
      <c r="U140" s="99">
        <v>5</v>
      </c>
      <c r="V140" s="99">
        <v>5</v>
      </c>
      <c r="W140" s="99">
        <v>0</v>
      </c>
      <c r="X140" s="75" t="s">
        <v>8</v>
      </c>
      <c r="Y140" s="76">
        <v>0</v>
      </c>
      <c r="Z140" s="75" t="s">
        <v>38</v>
      </c>
      <c r="AA140" s="75" t="s">
        <v>256</v>
      </c>
      <c r="AB140" s="75" t="s">
        <v>39</v>
      </c>
      <c r="AC140" s="76" t="s">
        <v>285</v>
      </c>
      <c r="AD140" s="75" t="s">
        <v>34</v>
      </c>
      <c r="AE140" s="75" t="s">
        <v>324</v>
      </c>
      <c r="AF140" s="75" t="s">
        <v>85</v>
      </c>
      <c r="AG140" s="75">
        <v>0</v>
      </c>
      <c r="AH140" s="75">
        <v>0</v>
      </c>
      <c r="AI140" s="75">
        <v>0</v>
      </c>
    </row>
    <row r="141" spans="1:35" x14ac:dyDescent="0.25">
      <c r="A141" s="89" t="s">
        <v>160</v>
      </c>
      <c r="B141" s="89" t="s">
        <v>136</v>
      </c>
      <c r="C141" s="89" t="s">
        <v>258</v>
      </c>
      <c r="D141" s="96" t="s">
        <v>223</v>
      </c>
      <c r="E141" s="93">
        <v>42060</v>
      </c>
      <c r="F141" s="93">
        <v>42149</v>
      </c>
      <c r="G141" s="89" t="s">
        <v>202</v>
      </c>
      <c r="H141" s="75" t="s">
        <v>252</v>
      </c>
      <c r="I141" s="89" t="s">
        <v>542</v>
      </c>
      <c r="J141" s="89" t="s">
        <v>543</v>
      </c>
      <c r="K141" s="91" t="s">
        <v>40</v>
      </c>
      <c r="L141" s="75">
        <v>1065625165</v>
      </c>
      <c r="M141" s="93" t="s">
        <v>255</v>
      </c>
      <c r="N141" s="91" t="s">
        <v>31</v>
      </c>
      <c r="O141" s="75">
        <v>3008478402</v>
      </c>
      <c r="P141" s="75" t="s">
        <v>255</v>
      </c>
      <c r="Q141" s="75" t="s">
        <v>255</v>
      </c>
      <c r="R141" s="75" t="s">
        <v>255</v>
      </c>
      <c r="S141" s="75" t="s">
        <v>255</v>
      </c>
      <c r="T141" s="99">
        <v>5</v>
      </c>
      <c r="U141" s="99">
        <v>4</v>
      </c>
      <c r="V141" s="99">
        <v>5</v>
      </c>
      <c r="W141" s="99">
        <v>0</v>
      </c>
      <c r="X141" s="75" t="s">
        <v>8</v>
      </c>
      <c r="Y141" s="76">
        <v>0</v>
      </c>
      <c r="Z141" s="75" t="s">
        <v>38</v>
      </c>
      <c r="AA141" s="75" t="s">
        <v>256</v>
      </c>
      <c r="AB141" s="75" t="s">
        <v>39</v>
      </c>
      <c r="AC141" s="76" t="s">
        <v>285</v>
      </c>
      <c r="AD141" s="75" t="s">
        <v>34</v>
      </c>
      <c r="AE141" s="75" t="s">
        <v>324</v>
      </c>
      <c r="AF141" s="75" t="s">
        <v>86</v>
      </c>
      <c r="AG141" s="75">
        <v>0</v>
      </c>
      <c r="AH141" s="75">
        <v>0</v>
      </c>
      <c r="AI141" s="75">
        <v>0</v>
      </c>
    </row>
    <row r="142" spans="1:35" x14ac:dyDescent="0.25">
      <c r="A142" s="89" t="s">
        <v>160</v>
      </c>
      <c r="B142" s="89" t="s">
        <v>136</v>
      </c>
      <c r="C142" s="89" t="s">
        <v>258</v>
      </c>
      <c r="D142" s="96" t="s">
        <v>223</v>
      </c>
      <c r="E142" s="93">
        <v>42060</v>
      </c>
      <c r="F142" s="93">
        <v>42149</v>
      </c>
      <c r="G142" s="89" t="s">
        <v>202</v>
      </c>
      <c r="H142" s="75" t="s">
        <v>252</v>
      </c>
      <c r="I142" s="89" t="s">
        <v>544</v>
      </c>
      <c r="J142" s="89" t="s">
        <v>545</v>
      </c>
      <c r="K142" s="91" t="s">
        <v>40</v>
      </c>
      <c r="L142" s="75">
        <v>77025380</v>
      </c>
      <c r="M142" s="93" t="s">
        <v>255</v>
      </c>
      <c r="N142" s="91" t="s">
        <v>31</v>
      </c>
      <c r="O142" s="75">
        <v>3157421703</v>
      </c>
      <c r="P142" s="75" t="s">
        <v>255</v>
      </c>
      <c r="Q142" s="75" t="s">
        <v>255</v>
      </c>
      <c r="R142" s="75" t="s">
        <v>255</v>
      </c>
      <c r="S142" s="75" t="s">
        <v>255</v>
      </c>
      <c r="T142" s="99">
        <v>5</v>
      </c>
      <c r="U142" s="99">
        <v>4</v>
      </c>
      <c r="V142" s="99">
        <v>5</v>
      </c>
      <c r="W142" s="99">
        <v>0</v>
      </c>
      <c r="X142" s="75" t="s">
        <v>8</v>
      </c>
      <c r="Y142" s="76">
        <v>0</v>
      </c>
      <c r="Z142" s="75" t="s">
        <v>38</v>
      </c>
      <c r="AA142" s="75" t="s">
        <v>256</v>
      </c>
      <c r="AB142" s="75" t="s">
        <v>39</v>
      </c>
      <c r="AC142" s="76" t="s">
        <v>285</v>
      </c>
      <c r="AD142" s="75" t="s">
        <v>34</v>
      </c>
      <c r="AE142" s="75" t="s">
        <v>324</v>
      </c>
      <c r="AF142" s="75" t="s">
        <v>86</v>
      </c>
      <c r="AG142" s="75">
        <v>0</v>
      </c>
      <c r="AH142" s="75">
        <v>0</v>
      </c>
      <c r="AI142" s="75">
        <v>0</v>
      </c>
    </row>
    <row r="143" spans="1:35" x14ac:dyDescent="0.25">
      <c r="A143" s="89" t="s">
        <v>160</v>
      </c>
      <c r="B143" s="89" t="s">
        <v>136</v>
      </c>
      <c r="C143" s="89" t="s">
        <v>258</v>
      </c>
      <c r="D143" s="96" t="s">
        <v>223</v>
      </c>
      <c r="E143" s="93">
        <v>42060</v>
      </c>
      <c r="F143" s="93">
        <v>42149</v>
      </c>
      <c r="G143" s="89" t="s">
        <v>202</v>
      </c>
      <c r="H143" s="75" t="s">
        <v>252</v>
      </c>
      <c r="I143" s="89" t="s">
        <v>546</v>
      </c>
      <c r="J143" s="89" t="s">
        <v>547</v>
      </c>
      <c r="K143" s="91" t="s">
        <v>40</v>
      </c>
      <c r="L143" s="75">
        <v>1003197994</v>
      </c>
      <c r="M143" s="93" t="s">
        <v>255</v>
      </c>
      <c r="N143" s="91" t="s">
        <v>36</v>
      </c>
      <c r="O143" s="75">
        <v>3002726251</v>
      </c>
      <c r="P143" s="75" t="s">
        <v>255</v>
      </c>
      <c r="Q143" s="75" t="s">
        <v>255</v>
      </c>
      <c r="R143" s="75" t="s">
        <v>255</v>
      </c>
      <c r="S143" s="75" t="s">
        <v>255</v>
      </c>
      <c r="T143" s="99">
        <v>5</v>
      </c>
      <c r="U143" s="99">
        <v>5</v>
      </c>
      <c r="V143" s="99">
        <v>5</v>
      </c>
      <c r="W143" s="99">
        <v>0</v>
      </c>
      <c r="X143" s="75" t="s">
        <v>8</v>
      </c>
      <c r="Y143" s="76">
        <v>0</v>
      </c>
      <c r="Z143" s="75" t="s">
        <v>38</v>
      </c>
      <c r="AA143" s="75" t="s">
        <v>256</v>
      </c>
      <c r="AB143" s="75" t="s">
        <v>39</v>
      </c>
      <c r="AC143" s="76" t="s">
        <v>277</v>
      </c>
      <c r="AD143" s="75" t="s">
        <v>39</v>
      </c>
      <c r="AE143" s="75" t="s">
        <v>280</v>
      </c>
      <c r="AF143" s="75" t="s">
        <v>85</v>
      </c>
      <c r="AG143" s="75">
        <v>0</v>
      </c>
      <c r="AH143" s="75">
        <v>0</v>
      </c>
      <c r="AI143" s="75">
        <v>0</v>
      </c>
    </row>
    <row r="144" spans="1:35" x14ac:dyDescent="0.25">
      <c r="A144" s="89" t="s">
        <v>160</v>
      </c>
      <c r="B144" s="89" t="s">
        <v>136</v>
      </c>
      <c r="C144" s="89" t="s">
        <v>258</v>
      </c>
      <c r="D144" s="96" t="s">
        <v>223</v>
      </c>
      <c r="E144" s="93">
        <v>42060</v>
      </c>
      <c r="F144" s="93">
        <v>42149</v>
      </c>
      <c r="G144" s="89" t="s">
        <v>202</v>
      </c>
      <c r="H144" s="75" t="s">
        <v>252</v>
      </c>
      <c r="I144" s="89" t="s">
        <v>548</v>
      </c>
      <c r="J144" s="89" t="s">
        <v>549</v>
      </c>
      <c r="K144" s="91" t="s">
        <v>40</v>
      </c>
      <c r="L144" s="75">
        <v>1065828682</v>
      </c>
      <c r="M144" s="93" t="s">
        <v>255</v>
      </c>
      <c r="N144" s="91" t="s">
        <v>36</v>
      </c>
      <c r="O144" s="75">
        <v>3004964506</v>
      </c>
      <c r="P144" s="75" t="s">
        <v>255</v>
      </c>
      <c r="Q144" s="75" t="s">
        <v>255</v>
      </c>
      <c r="R144" s="75" t="s">
        <v>255</v>
      </c>
      <c r="S144" s="75" t="s">
        <v>255</v>
      </c>
      <c r="T144" s="99">
        <v>5</v>
      </c>
      <c r="U144" s="99">
        <v>5</v>
      </c>
      <c r="V144" s="99">
        <v>5</v>
      </c>
      <c r="W144" s="99">
        <v>0</v>
      </c>
      <c r="X144" s="75" t="s">
        <v>8</v>
      </c>
      <c r="Y144" s="76">
        <v>0</v>
      </c>
      <c r="Z144" s="75" t="s">
        <v>38</v>
      </c>
      <c r="AA144" s="75" t="s">
        <v>256</v>
      </c>
      <c r="AB144" s="75" t="s">
        <v>39</v>
      </c>
      <c r="AC144" s="76" t="s">
        <v>265</v>
      </c>
      <c r="AD144" s="75" t="s">
        <v>39</v>
      </c>
      <c r="AE144" s="75" t="s">
        <v>280</v>
      </c>
      <c r="AF144" s="75" t="s">
        <v>86</v>
      </c>
      <c r="AG144" s="75">
        <v>0</v>
      </c>
      <c r="AH144" s="75">
        <v>0</v>
      </c>
      <c r="AI144" s="75">
        <v>0</v>
      </c>
    </row>
    <row r="145" spans="1:35" x14ac:dyDescent="0.25">
      <c r="A145" s="89" t="s">
        <v>160</v>
      </c>
      <c r="B145" s="89" t="s">
        <v>136</v>
      </c>
      <c r="C145" s="89" t="s">
        <v>258</v>
      </c>
      <c r="D145" s="96" t="s">
        <v>223</v>
      </c>
      <c r="E145" s="93">
        <v>42060</v>
      </c>
      <c r="F145" s="93">
        <v>42149</v>
      </c>
      <c r="G145" s="89" t="s">
        <v>202</v>
      </c>
      <c r="H145" s="75" t="s">
        <v>252</v>
      </c>
      <c r="I145" s="89" t="s">
        <v>550</v>
      </c>
      <c r="J145" s="89" t="s">
        <v>551</v>
      </c>
      <c r="K145" s="91" t="s">
        <v>40</v>
      </c>
      <c r="L145" s="75">
        <v>1065637230</v>
      </c>
      <c r="M145" s="93" t="s">
        <v>255</v>
      </c>
      <c r="N145" s="91" t="s">
        <v>36</v>
      </c>
      <c r="O145" s="75">
        <v>3004483242</v>
      </c>
      <c r="P145" s="75" t="s">
        <v>255</v>
      </c>
      <c r="Q145" s="75" t="s">
        <v>255</v>
      </c>
      <c r="R145" s="75" t="s">
        <v>255</v>
      </c>
      <c r="S145" s="75" t="s">
        <v>255</v>
      </c>
      <c r="T145" s="99">
        <v>5</v>
      </c>
      <c r="U145" s="99">
        <v>4</v>
      </c>
      <c r="V145" s="99">
        <v>5</v>
      </c>
      <c r="W145" s="99">
        <v>0</v>
      </c>
      <c r="X145" s="75" t="s">
        <v>8</v>
      </c>
      <c r="Y145" s="76">
        <v>0</v>
      </c>
      <c r="Z145" s="75" t="s">
        <v>38</v>
      </c>
      <c r="AA145" s="75" t="s">
        <v>256</v>
      </c>
      <c r="AB145" s="75" t="s">
        <v>39</v>
      </c>
      <c r="AC145" s="76" t="s">
        <v>277</v>
      </c>
      <c r="AD145" s="75" t="s">
        <v>39</v>
      </c>
      <c r="AE145" s="75" t="s">
        <v>280</v>
      </c>
      <c r="AF145" s="75" t="s">
        <v>86</v>
      </c>
      <c r="AG145" s="75">
        <v>0</v>
      </c>
      <c r="AH145" s="75">
        <v>0</v>
      </c>
      <c r="AI145" s="75">
        <v>0</v>
      </c>
    </row>
    <row r="146" spans="1:35" x14ac:dyDescent="0.25">
      <c r="A146" s="89" t="s">
        <v>160</v>
      </c>
      <c r="B146" s="89" t="s">
        <v>136</v>
      </c>
      <c r="C146" s="89" t="s">
        <v>258</v>
      </c>
      <c r="D146" s="96" t="s">
        <v>223</v>
      </c>
      <c r="E146" s="93">
        <v>42060</v>
      </c>
      <c r="F146" s="93">
        <v>42149</v>
      </c>
      <c r="G146" s="89" t="s">
        <v>202</v>
      </c>
      <c r="H146" s="75" t="s">
        <v>252</v>
      </c>
      <c r="I146" s="89" t="s">
        <v>552</v>
      </c>
      <c r="J146" s="89" t="s">
        <v>553</v>
      </c>
      <c r="K146" s="91" t="s">
        <v>40</v>
      </c>
      <c r="L146" s="75">
        <v>1062813467</v>
      </c>
      <c r="M146" s="93" t="s">
        <v>255</v>
      </c>
      <c r="N146" s="91" t="s">
        <v>31</v>
      </c>
      <c r="O146" s="75">
        <v>3045389687</v>
      </c>
      <c r="P146" s="75" t="s">
        <v>255</v>
      </c>
      <c r="Q146" s="75" t="s">
        <v>255</v>
      </c>
      <c r="R146" s="75" t="s">
        <v>255</v>
      </c>
      <c r="S146" s="75" t="s">
        <v>255</v>
      </c>
      <c r="T146" s="99">
        <v>5</v>
      </c>
      <c r="U146" s="99">
        <v>5</v>
      </c>
      <c r="V146" s="99">
        <v>5</v>
      </c>
      <c r="W146" s="99">
        <v>0</v>
      </c>
      <c r="X146" s="75" t="s">
        <v>8</v>
      </c>
      <c r="Y146" s="76">
        <v>0</v>
      </c>
      <c r="Z146" s="75" t="s">
        <v>38</v>
      </c>
      <c r="AA146" s="75" t="s">
        <v>256</v>
      </c>
      <c r="AB146" s="75" t="s">
        <v>39</v>
      </c>
      <c r="AC146" s="76" t="s">
        <v>277</v>
      </c>
      <c r="AD146" s="75" t="s">
        <v>39</v>
      </c>
      <c r="AE146" s="75" t="s">
        <v>280</v>
      </c>
      <c r="AF146" s="75" t="s">
        <v>85</v>
      </c>
      <c r="AG146" s="75">
        <v>0</v>
      </c>
      <c r="AH146" s="75">
        <v>0</v>
      </c>
      <c r="AI146" s="75">
        <v>0</v>
      </c>
    </row>
    <row r="147" spans="1:35" x14ac:dyDescent="0.25">
      <c r="A147" s="89" t="s">
        <v>160</v>
      </c>
      <c r="B147" s="89" t="s">
        <v>136</v>
      </c>
      <c r="C147" s="89" t="s">
        <v>258</v>
      </c>
      <c r="D147" s="96" t="s">
        <v>223</v>
      </c>
      <c r="E147" s="93">
        <v>42060</v>
      </c>
      <c r="F147" s="93">
        <v>42149</v>
      </c>
      <c r="G147" s="89" t="s">
        <v>202</v>
      </c>
      <c r="H147" s="75" t="s">
        <v>252</v>
      </c>
      <c r="I147" s="89" t="s">
        <v>554</v>
      </c>
      <c r="J147" s="89" t="s">
        <v>555</v>
      </c>
      <c r="K147" s="91" t="s">
        <v>40</v>
      </c>
      <c r="L147" s="75">
        <v>1065135475</v>
      </c>
      <c r="M147" s="93" t="s">
        <v>255</v>
      </c>
      <c r="N147" s="91" t="s">
        <v>36</v>
      </c>
      <c r="O147" s="75">
        <v>3017403312</v>
      </c>
      <c r="P147" s="75" t="s">
        <v>255</v>
      </c>
      <c r="Q147" s="75" t="s">
        <v>255</v>
      </c>
      <c r="R147" s="75" t="s">
        <v>255</v>
      </c>
      <c r="S147" s="75" t="s">
        <v>255</v>
      </c>
      <c r="T147" s="99">
        <v>5</v>
      </c>
      <c r="U147" s="99">
        <v>5</v>
      </c>
      <c r="V147" s="99">
        <v>5</v>
      </c>
      <c r="W147" s="99">
        <v>0</v>
      </c>
      <c r="X147" s="75" t="s">
        <v>8</v>
      </c>
      <c r="Y147" s="76">
        <v>0</v>
      </c>
      <c r="Z147" s="75" t="s">
        <v>38</v>
      </c>
      <c r="AA147" s="75" t="s">
        <v>256</v>
      </c>
      <c r="AB147" s="75" t="s">
        <v>39</v>
      </c>
      <c r="AC147" s="76" t="s">
        <v>285</v>
      </c>
      <c r="AD147" s="75" t="s">
        <v>34</v>
      </c>
      <c r="AE147" s="75" t="s">
        <v>324</v>
      </c>
      <c r="AF147" s="75" t="s">
        <v>85</v>
      </c>
      <c r="AG147" s="75">
        <v>0</v>
      </c>
      <c r="AH147" s="75">
        <v>0</v>
      </c>
      <c r="AI147" s="75">
        <v>0</v>
      </c>
    </row>
    <row r="148" spans="1:35" x14ac:dyDescent="0.25">
      <c r="A148" s="89" t="s">
        <v>160</v>
      </c>
      <c r="B148" s="89" t="s">
        <v>136</v>
      </c>
      <c r="C148" s="89" t="s">
        <v>258</v>
      </c>
      <c r="D148" s="96" t="s">
        <v>223</v>
      </c>
      <c r="E148" s="93">
        <v>42060</v>
      </c>
      <c r="F148" s="93">
        <v>42149</v>
      </c>
      <c r="G148" s="89" t="s">
        <v>202</v>
      </c>
      <c r="H148" s="75" t="s">
        <v>252</v>
      </c>
      <c r="I148" s="89" t="s">
        <v>556</v>
      </c>
      <c r="J148" s="89" t="s">
        <v>557</v>
      </c>
      <c r="K148" s="91" t="s">
        <v>40</v>
      </c>
      <c r="L148" s="75">
        <v>49773883</v>
      </c>
      <c r="M148" s="93" t="s">
        <v>255</v>
      </c>
      <c r="N148" s="91" t="s">
        <v>36</v>
      </c>
      <c r="O148" s="75">
        <v>3167469156</v>
      </c>
      <c r="P148" s="75" t="s">
        <v>255</v>
      </c>
      <c r="Q148" s="75" t="s">
        <v>255</v>
      </c>
      <c r="R148" s="75" t="s">
        <v>255</v>
      </c>
      <c r="S148" s="75" t="s">
        <v>255</v>
      </c>
      <c r="T148" s="99">
        <v>5</v>
      </c>
      <c r="U148" s="99">
        <v>5</v>
      </c>
      <c r="V148" s="99">
        <v>5</v>
      </c>
      <c r="W148" s="99">
        <v>0</v>
      </c>
      <c r="X148" s="75" t="s">
        <v>8</v>
      </c>
      <c r="Y148" s="76">
        <v>0</v>
      </c>
      <c r="Z148" s="75" t="s">
        <v>38</v>
      </c>
      <c r="AA148" s="75" t="s">
        <v>256</v>
      </c>
      <c r="AB148" s="75" t="s">
        <v>39</v>
      </c>
      <c r="AC148" s="76" t="s">
        <v>277</v>
      </c>
      <c r="AD148" s="75" t="s">
        <v>34</v>
      </c>
      <c r="AE148" s="75" t="s">
        <v>260</v>
      </c>
      <c r="AF148" s="75" t="s">
        <v>85</v>
      </c>
      <c r="AG148" s="75">
        <v>0</v>
      </c>
      <c r="AH148" s="75">
        <v>0</v>
      </c>
      <c r="AI148" s="75">
        <v>0</v>
      </c>
    </row>
    <row r="149" spans="1:35" x14ac:dyDescent="0.25">
      <c r="A149" s="89" t="s">
        <v>160</v>
      </c>
      <c r="B149" s="89" t="s">
        <v>136</v>
      </c>
      <c r="C149" s="89" t="s">
        <v>258</v>
      </c>
      <c r="D149" s="96" t="s">
        <v>223</v>
      </c>
      <c r="E149" s="93">
        <v>42060</v>
      </c>
      <c r="F149" s="93">
        <v>42149</v>
      </c>
      <c r="G149" s="89" t="s">
        <v>202</v>
      </c>
      <c r="H149" s="75" t="s">
        <v>252</v>
      </c>
      <c r="I149" s="89" t="s">
        <v>558</v>
      </c>
      <c r="J149" s="89" t="s">
        <v>559</v>
      </c>
      <c r="K149" s="91" t="s">
        <v>40</v>
      </c>
      <c r="L149" s="75">
        <v>77094600</v>
      </c>
      <c r="M149" s="93" t="s">
        <v>255</v>
      </c>
      <c r="N149" s="91" t="s">
        <v>31</v>
      </c>
      <c r="O149" s="75">
        <v>3008829638</v>
      </c>
      <c r="P149" s="75" t="s">
        <v>255</v>
      </c>
      <c r="Q149" s="75" t="s">
        <v>255</v>
      </c>
      <c r="R149" s="75" t="s">
        <v>255</v>
      </c>
      <c r="S149" s="75" t="s">
        <v>255</v>
      </c>
      <c r="T149" s="99">
        <v>5</v>
      </c>
      <c r="U149" s="99">
        <v>5</v>
      </c>
      <c r="V149" s="99">
        <v>5</v>
      </c>
      <c r="W149" s="99">
        <v>0</v>
      </c>
      <c r="X149" s="75" t="s">
        <v>8</v>
      </c>
      <c r="Y149" s="76">
        <v>0</v>
      </c>
      <c r="Z149" s="75" t="s">
        <v>38</v>
      </c>
      <c r="AA149" s="75" t="s">
        <v>256</v>
      </c>
      <c r="AB149" s="75" t="s">
        <v>39</v>
      </c>
      <c r="AC149" s="76" t="s">
        <v>294</v>
      </c>
      <c r="AD149" s="75" t="s">
        <v>34</v>
      </c>
      <c r="AE149" s="75" t="s">
        <v>260</v>
      </c>
      <c r="AF149" s="75" t="s">
        <v>86</v>
      </c>
      <c r="AG149" s="75">
        <v>0</v>
      </c>
      <c r="AH149" s="75">
        <v>0</v>
      </c>
      <c r="AI149" s="75">
        <v>0</v>
      </c>
    </row>
    <row r="150" spans="1:35" x14ac:dyDescent="0.25">
      <c r="A150" s="89" t="s">
        <v>160</v>
      </c>
      <c r="B150" s="89" t="s">
        <v>136</v>
      </c>
      <c r="C150" s="89" t="s">
        <v>258</v>
      </c>
      <c r="D150" s="96" t="s">
        <v>223</v>
      </c>
      <c r="E150" s="93">
        <v>42060</v>
      </c>
      <c r="F150" s="93">
        <v>42149</v>
      </c>
      <c r="G150" s="89" t="s">
        <v>202</v>
      </c>
      <c r="H150" s="75" t="s">
        <v>252</v>
      </c>
      <c r="I150" s="89" t="s">
        <v>560</v>
      </c>
      <c r="J150" s="89" t="s">
        <v>561</v>
      </c>
      <c r="K150" s="91" t="s">
        <v>40</v>
      </c>
      <c r="L150" s="75">
        <v>1065822469</v>
      </c>
      <c r="M150" s="93" t="s">
        <v>255</v>
      </c>
      <c r="N150" s="91" t="s">
        <v>36</v>
      </c>
      <c r="O150" s="75">
        <v>3045274745</v>
      </c>
      <c r="P150" s="75" t="s">
        <v>255</v>
      </c>
      <c r="Q150" s="75" t="s">
        <v>255</v>
      </c>
      <c r="R150" s="75" t="s">
        <v>255</v>
      </c>
      <c r="S150" s="75" t="s">
        <v>255</v>
      </c>
      <c r="T150" s="99">
        <v>5</v>
      </c>
      <c r="U150" s="99">
        <v>5</v>
      </c>
      <c r="V150" s="99">
        <v>5</v>
      </c>
      <c r="W150" s="99">
        <v>0</v>
      </c>
      <c r="X150" s="75" t="s">
        <v>8</v>
      </c>
      <c r="Y150" s="76">
        <v>0</v>
      </c>
      <c r="Z150" s="75" t="s">
        <v>38</v>
      </c>
      <c r="AA150" s="75" t="s">
        <v>256</v>
      </c>
      <c r="AB150" s="75" t="s">
        <v>39</v>
      </c>
      <c r="AC150" s="76" t="s">
        <v>277</v>
      </c>
      <c r="AD150" s="75" t="s">
        <v>34</v>
      </c>
      <c r="AE150" s="75" t="s">
        <v>260</v>
      </c>
      <c r="AF150" s="75" t="s">
        <v>86</v>
      </c>
      <c r="AG150" s="75">
        <v>0</v>
      </c>
      <c r="AH150" s="75">
        <v>0</v>
      </c>
      <c r="AI150" s="75">
        <v>0</v>
      </c>
    </row>
    <row r="151" spans="1:35" x14ac:dyDescent="0.25">
      <c r="A151" s="89" t="s">
        <v>160</v>
      </c>
      <c r="B151" s="89" t="s">
        <v>136</v>
      </c>
      <c r="C151" s="89" t="s">
        <v>258</v>
      </c>
      <c r="D151" s="96" t="s">
        <v>223</v>
      </c>
      <c r="E151" s="93">
        <v>42060</v>
      </c>
      <c r="F151" s="93">
        <v>42149</v>
      </c>
      <c r="G151" s="89" t="s">
        <v>202</v>
      </c>
      <c r="H151" s="75" t="s">
        <v>252</v>
      </c>
      <c r="I151" s="89" t="s">
        <v>562</v>
      </c>
      <c r="J151" s="89" t="s">
        <v>563</v>
      </c>
      <c r="K151" s="91" t="s">
        <v>40</v>
      </c>
      <c r="L151" s="75">
        <v>1143454012</v>
      </c>
      <c r="M151" s="93" t="s">
        <v>255</v>
      </c>
      <c r="N151" s="91" t="s">
        <v>36</v>
      </c>
      <c r="O151" s="75">
        <v>3136914165</v>
      </c>
      <c r="P151" s="75" t="s">
        <v>255</v>
      </c>
      <c r="Q151" s="75" t="s">
        <v>255</v>
      </c>
      <c r="R151" s="75" t="s">
        <v>255</v>
      </c>
      <c r="S151" s="75" t="s">
        <v>255</v>
      </c>
      <c r="T151" s="99">
        <v>5</v>
      </c>
      <c r="U151" s="99">
        <v>4</v>
      </c>
      <c r="V151" s="99">
        <v>5</v>
      </c>
      <c r="W151" s="99">
        <v>0</v>
      </c>
      <c r="X151" s="75" t="s">
        <v>8</v>
      </c>
      <c r="Y151" s="76">
        <v>0</v>
      </c>
      <c r="Z151" s="75" t="s">
        <v>38</v>
      </c>
      <c r="AA151" s="75" t="s">
        <v>256</v>
      </c>
      <c r="AB151" s="75" t="s">
        <v>39</v>
      </c>
      <c r="AC151" s="76" t="s">
        <v>285</v>
      </c>
      <c r="AD151" s="75" t="s">
        <v>34</v>
      </c>
      <c r="AE151" s="75" t="s">
        <v>260</v>
      </c>
      <c r="AF151" s="75" t="s">
        <v>86</v>
      </c>
      <c r="AG151" s="75">
        <v>0</v>
      </c>
      <c r="AH151" s="75">
        <v>0</v>
      </c>
      <c r="AI151" s="75">
        <v>0</v>
      </c>
    </row>
    <row r="152" spans="1:35" x14ac:dyDescent="0.25">
      <c r="A152" s="89" t="s">
        <v>160</v>
      </c>
      <c r="B152" s="89" t="s">
        <v>136</v>
      </c>
      <c r="C152" s="89" t="s">
        <v>258</v>
      </c>
      <c r="D152" s="96" t="s">
        <v>223</v>
      </c>
      <c r="E152" s="93">
        <v>42060</v>
      </c>
      <c r="F152" s="93">
        <v>42149</v>
      </c>
      <c r="G152" s="89" t="s">
        <v>202</v>
      </c>
      <c r="H152" s="75" t="s">
        <v>252</v>
      </c>
      <c r="I152" s="89" t="s">
        <v>564</v>
      </c>
      <c r="J152" s="89" t="s">
        <v>565</v>
      </c>
      <c r="K152" s="91" t="s">
        <v>40</v>
      </c>
      <c r="L152" s="75">
        <v>1065827692</v>
      </c>
      <c r="M152" s="93" t="s">
        <v>255</v>
      </c>
      <c r="N152" s="91" t="s">
        <v>36</v>
      </c>
      <c r="O152" s="75">
        <v>3045236954</v>
      </c>
      <c r="P152" s="75" t="s">
        <v>255</v>
      </c>
      <c r="Q152" s="75" t="s">
        <v>255</v>
      </c>
      <c r="R152" s="75" t="s">
        <v>255</v>
      </c>
      <c r="S152" s="75" t="s">
        <v>255</v>
      </c>
      <c r="T152" s="99">
        <v>5</v>
      </c>
      <c r="U152" s="99">
        <v>5</v>
      </c>
      <c r="V152" s="99">
        <v>4</v>
      </c>
      <c r="W152" s="99">
        <v>0</v>
      </c>
      <c r="X152" s="75" t="s">
        <v>8</v>
      </c>
      <c r="Y152" s="76">
        <v>0</v>
      </c>
      <c r="Z152" s="75" t="s">
        <v>38</v>
      </c>
      <c r="AA152" s="75" t="s">
        <v>256</v>
      </c>
      <c r="AB152" s="75" t="s">
        <v>39</v>
      </c>
      <c r="AC152" s="76" t="s">
        <v>268</v>
      </c>
      <c r="AD152" s="75" t="s">
        <v>34</v>
      </c>
      <c r="AE152" s="75" t="s">
        <v>260</v>
      </c>
      <c r="AF152" s="75" t="s">
        <v>85</v>
      </c>
      <c r="AG152" s="75">
        <v>0</v>
      </c>
      <c r="AH152" s="75">
        <v>0</v>
      </c>
      <c r="AI152" s="75">
        <v>0</v>
      </c>
    </row>
    <row r="153" spans="1:35" x14ac:dyDescent="0.25">
      <c r="A153" s="89" t="s">
        <v>160</v>
      </c>
      <c r="B153" s="89" t="s">
        <v>136</v>
      </c>
      <c r="C153" s="89" t="s">
        <v>258</v>
      </c>
      <c r="D153" s="96" t="s">
        <v>223</v>
      </c>
      <c r="E153" s="93">
        <v>42060</v>
      </c>
      <c r="F153" s="93">
        <v>42149</v>
      </c>
      <c r="G153" s="89" t="s">
        <v>202</v>
      </c>
      <c r="H153" s="75" t="s">
        <v>252</v>
      </c>
      <c r="I153" s="89" t="s">
        <v>566</v>
      </c>
      <c r="J153" s="89" t="s">
        <v>567</v>
      </c>
      <c r="K153" s="91" t="s">
        <v>40</v>
      </c>
      <c r="L153" s="75">
        <v>1065580631</v>
      </c>
      <c r="M153" s="93" t="s">
        <v>255</v>
      </c>
      <c r="N153" s="91" t="s">
        <v>36</v>
      </c>
      <c r="O153" s="75">
        <v>3176195927</v>
      </c>
      <c r="P153" s="75" t="s">
        <v>255</v>
      </c>
      <c r="Q153" s="75" t="s">
        <v>255</v>
      </c>
      <c r="R153" s="75" t="s">
        <v>255</v>
      </c>
      <c r="S153" s="75" t="s">
        <v>255</v>
      </c>
      <c r="T153" s="99">
        <v>5</v>
      </c>
      <c r="U153" s="99">
        <v>4</v>
      </c>
      <c r="V153" s="99">
        <v>5</v>
      </c>
      <c r="W153" s="99">
        <v>0</v>
      </c>
      <c r="X153" s="75" t="s">
        <v>8</v>
      </c>
      <c r="Y153" s="76">
        <v>0</v>
      </c>
      <c r="Z153" s="75" t="s">
        <v>38</v>
      </c>
      <c r="AA153" s="75" t="s">
        <v>256</v>
      </c>
      <c r="AB153" s="75" t="s">
        <v>39</v>
      </c>
      <c r="AC153" s="76" t="s">
        <v>268</v>
      </c>
      <c r="AD153" s="75" t="s">
        <v>34</v>
      </c>
      <c r="AE153" s="75" t="s">
        <v>324</v>
      </c>
      <c r="AF153" s="75" t="s">
        <v>85</v>
      </c>
      <c r="AG153" s="75">
        <v>0</v>
      </c>
      <c r="AH153" s="75">
        <v>0</v>
      </c>
      <c r="AI153" s="75">
        <v>0</v>
      </c>
    </row>
    <row r="154" spans="1:35" x14ac:dyDescent="0.25">
      <c r="A154" s="89" t="s">
        <v>160</v>
      </c>
      <c r="B154" s="89" t="s">
        <v>136</v>
      </c>
      <c r="C154" s="89" t="s">
        <v>258</v>
      </c>
      <c r="D154" s="96" t="s">
        <v>223</v>
      </c>
      <c r="E154" s="93">
        <v>42060</v>
      </c>
      <c r="F154" s="93">
        <v>42149</v>
      </c>
      <c r="G154" s="89" t="s">
        <v>202</v>
      </c>
      <c r="H154" s="75" t="s">
        <v>252</v>
      </c>
      <c r="I154" s="89" t="s">
        <v>568</v>
      </c>
      <c r="J154" s="89" t="s">
        <v>569</v>
      </c>
      <c r="K154" s="91" t="s">
        <v>40</v>
      </c>
      <c r="L154" s="75">
        <v>1065646101</v>
      </c>
      <c r="M154" s="93" t="s">
        <v>255</v>
      </c>
      <c r="N154" s="91" t="s">
        <v>31</v>
      </c>
      <c r="O154" s="75">
        <v>3014691131</v>
      </c>
      <c r="P154" s="75" t="s">
        <v>255</v>
      </c>
      <c r="Q154" s="75" t="s">
        <v>255</v>
      </c>
      <c r="R154" s="75" t="s">
        <v>255</v>
      </c>
      <c r="S154" s="75" t="s">
        <v>255</v>
      </c>
      <c r="T154" s="99">
        <v>5</v>
      </c>
      <c r="U154" s="99">
        <v>5</v>
      </c>
      <c r="V154" s="99">
        <v>5</v>
      </c>
      <c r="W154" s="99">
        <v>0</v>
      </c>
      <c r="X154" s="75" t="s">
        <v>8</v>
      </c>
      <c r="Y154" s="76">
        <v>0</v>
      </c>
      <c r="Z154" s="75" t="s">
        <v>38</v>
      </c>
      <c r="AA154" s="75" t="s">
        <v>256</v>
      </c>
      <c r="AB154" s="75" t="s">
        <v>39</v>
      </c>
      <c r="AC154" s="76" t="s">
        <v>265</v>
      </c>
      <c r="AD154" s="75" t="s">
        <v>39</v>
      </c>
      <c r="AE154" s="75" t="s">
        <v>280</v>
      </c>
      <c r="AF154" s="75" t="s">
        <v>86</v>
      </c>
      <c r="AG154" s="75">
        <v>0</v>
      </c>
      <c r="AH154" s="75">
        <v>0</v>
      </c>
      <c r="AI154" s="75">
        <v>0</v>
      </c>
    </row>
  </sheetData>
  <sheetProtection algorithmName="SHA-512" hashValue="bNBstwBnRMy/2cFY/1biBQpoRCJdUWhLfwwvcrp2zQFkJMmyY+tbGwkR6VzF4XpmmDBpdbg+bc/vrg6DldZSyQ==" saltValue="ZEDhfYIYYVUtxMEM4Tj2TA==" spinCount="100000" sheet="1" objects="1" scenarios="1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1" r:id="rId3" name="CommandButton1">
          <controlPr defaultSize="0" autoLine="0" r:id="rId4">
            <anchor moveWithCells="1">
              <from>
                <xdr:col>0</xdr:col>
                <xdr:colOff>447675</xdr:colOff>
                <xdr:row>0</xdr:row>
                <xdr:rowOff>57150</xdr:rowOff>
              </from>
              <to>
                <xdr:col>1</xdr:col>
                <xdr:colOff>600075</xdr:colOff>
                <xdr:row>2</xdr:row>
                <xdr:rowOff>57150</xdr:rowOff>
              </to>
            </anchor>
          </controlPr>
        </control>
      </mc:Choice>
      <mc:Fallback>
        <control shapeId="15361" r:id="rId3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G20"/>
  <sheetViews>
    <sheetView showGridLines="0" tabSelected="1" zoomScaleNormal="100" workbookViewId="0">
      <selection activeCell="D2" sqref="D2"/>
    </sheetView>
  </sheetViews>
  <sheetFormatPr baseColWidth="10" defaultRowHeight="15" x14ac:dyDescent="0.25"/>
  <cols>
    <col min="1" max="1" width="11.42578125" style="3" customWidth="1"/>
    <col min="2" max="2" width="9.85546875" style="3" customWidth="1"/>
    <col min="3" max="3" width="20.5703125" style="3" bestFit="1" customWidth="1"/>
    <col min="4" max="4" width="61.28515625" style="3" customWidth="1"/>
    <col min="5" max="5" width="11.42578125" style="3" customWidth="1"/>
    <col min="6" max="6" width="10.28515625" style="3" bestFit="1" customWidth="1"/>
    <col min="7" max="7" width="23.42578125" style="3" customWidth="1"/>
    <col min="8" max="16384" width="11.42578125" style="3"/>
  </cols>
  <sheetData>
    <row r="1" spans="2:7" ht="26.25" x14ac:dyDescent="0.25">
      <c r="C1" s="108" t="s">
        <v>171</v>
      </c>
      <c r="D1" s="108"/>
      <c r="F1" s="107" t="s">
        <v>167</v>
      </c>
      <c r="G1" s="107"/>
    </row>
    <row r="2" spans="2:7" x14ac:dyDescent="0.25">
      <c r="C2" s="8" t="s">
        <v>21</v>
      </c>
      <c r="D2" s="67"/>
      <c r="F2" s="66" t="s">
        <v>20</v>
      </c>
      <c r="G2" s="70" t="s">
        <v>160</v>
      </c>
    </row>
    <row r="3" spans="2:7" x14ac:dyDescent="0.25">
      <c r="C3" s="8" t="s">
        <v>170</v>
      </c>
      <c r="D3" s="67"/>
      <c r="F3" s="66" t="s">
        <v>166</v>
      </c>
      <c r="G3" s="70" t="s">
        <v>136</v>
      </c>
    </row>
    <row r="4" spans="2:7" x14ac:dyDescent="0.25">
      <c r="B4" s="5"/>
      <c r="C4" s="8" t="s">
        <v>22</v>
      </c>
      <c r="D4" s="68"/>
      <c r="F4" s="5"/>
      <c r="G4" s="5"/>
    </row>
    <row r="5" spans="2:7" x14ac:dyDescent="0.25">
      <c r="B5" s="5"/>
      <c r="C5" s="8" t="s">
        <v>23</v>
      </c>
      <c r="D5" s="68"/>
      <c r="F5" s="5"/>
      <c r="G5" s="5"/>
    </row>
    <row r="6" spans="2:7" x14ac:dyDescent="0.25">
      <c r="B6" s="5"/>
      <c r="C6" s="77" t="s">
        <v>216</v>
      </c>
      <c r="D6" s="67"/>
      <c r="F6" s="5"/>
      <c r="G6" s="5"/>
    </row>
    <row r="7" spans="2:7" x14ac:dyDescent="0.25">
      <c r="C7" s="8" t="s">
        <v>25</v>
      </c>
      <c r="D7" s="67"/>
      <c r="F7" s="5"/>
      <c r="G7" s="5"/>
    </row>
    <row r="8" spans="2:7" x14ac:dyDescent="0.25">
      <c r="B8" s="5"/>
      <c r="C8" s="8" t="s">
        <v>24</v>
      </c>
      <c r="D8" s="69"/>
      <c r="F8" s="5"/>
      <c r="G8" s="5"/>
    </row>
    <row r="9" spans="2:7" x14ac:dyDescent="0.25">
      <c r="B9" s="5"/>
      <c r="C9" s="7"/>
      <c r="D9" s="7"/>
      <c r="F9" s="5"/>
      <c r="G9" s="5"/>
    </row>
    <row r="10" spans="2:7" x14ac:dyDescent="0.25">
      <c r="B10" s="5"/>
      <c r="C10" s="7"/>
      <c r="D10" s="7"/>
      <c r="F10" s="5"/>
      <c r="G10" s="5"/>
    </row>
    <row r="11" spans="2:7" x14ac:dyDescent="0.25">
      <c r="C11" s="7"/>
      <c r="D11" s="7"/>
      <c r="F11" s="5"/>
    </row>
    <row r="12" spans="2:7" x14ac:dyDescent="0.25">
      <c r="B12" s="5"/>
      <c r="D12" s="4"/>
      <c r="E12" s="5"/>
      <c r="F12" s="6"/>
    </row>
    <row r="13" spans="2:7" x14ac:dyDescent="0.25">
      <c r="E13" s="6"/>
      <c r="F13" s="6"/>
    </row>
    <row r="14" spans="2:7" x14ac:dyDescent="0.25">
      <c r="E14" s="6"/>
      <c r="F14" s="6"/>
    </row>
    <row r="15" spans="2:7" x14ac:dyDescent="0.25">
      <c r="E15" s="6"/>
      <c r="F15" s="6"/>
    </row>
    <row r="16" spans="2:7" x14ac:dyDescent="0.25">
      <c r="E16" s="6"/>
      <c r="F16" s="6"/>
    </row>
    <row r="17" spans="5:7" x14ac:dyDescent="0.25">
      <c r="E17" s="6"/>
      <c r="F17" s="6"/>
    </row>
    <row r="18" spans="5:7" x14ac:dyDescent="0.25">
      <c r="E18" s="6"/>
      <c r="F18" s="6"/>
    </row>
    <row r="19" spans="5:7" x14ac:dyDescent="0.25">
      <c r="E19" s="6"/>
      <c r="F19" s="5"/>
      <c r="G19" s="5"/>
    </row>
    <row r="20" spans="5:7" x14ac:dyDescent="0.25">
      <c r="E20" s="4"/>
    </row>
  </sheetData>
  <sheetProtection algorithmName="SHA-512" hashValue="w/fiUQKwL6UUaTokG5Kqu/2wsga4G3cOxIPIwsL3NMGquljs5blwDoc4CjuR+9HH+REMnkqA/9u/D4h4TO6nig==" saltValue="IvgszKAf3E21eqwKSiGYvg==" spinCount="100000" sheet="1" objects="1" scenarios="1" selectLockedCells="1"/>
  <mergeCells count="2">
    <mergeCell ref="F1:G1"/>
    <mergeCell ref="C1:D1"/>
  </mergeCells>
  <conditionalFormatting sqref="F7:G7">
    <cfRule type="cellIs" dxfId="11" priority="1" operator="equal">
      <formula>"Todo esta bien"</formula>
    </cfRule>
    <cfRule type="cellIs" dxfId="10" priority="2" operator="equal">
      <formula>"Este evento no es de este punto"</formula>
    </cfRule>
  </conditionalFormatting>
  <dataValidations count="6">
    <dataValidation type="list" allowBlank="1" showInputMessage="1" showErrorMessage="1" sqref="D7">
      <formula1>CONFERENCISTA</formula1>
    </dataValidation>
    <dataValidation type="list" allowBlank="1" showInputMessage="1" showErrorMessage="1" sqref="D2">
      <formula1>TIPO_EVENTO</formula1>
    </dataValidation>
    <dataValidation type="list" allowBlank="1" showInputMessage="1" showErrorMessage="1" sqref="D3">
      <formula1>TEMAS</formula1>
    </dataValidation>
    <dataValidation type="list" allowBlank="1" showInputMessage="1" showErrorMessage="1" sqref="G2">
      <formula1>CIUDADES</formula1>
    </dataValidation>
    <dataValidation type="list" allowBlank="1" showInputMessage="1" showErrorMessage="1" sqref="G3">
      <formula1>PUNTOS_BVC</formula1>
    </dataValidation>
    <dataValidation type="list" allowBlank="1" showInputMessage="1" showErrorMessage="1" sqref="D6">
      <formula1>HORAS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defaultSize="0" autoLine="0" r:id="rId5">
            <anchor moveWithCells="1">
              <from>
                <xdr:col>3</xdr:col>
                <xdr:colOff>3086100</xdr:colOff>
                <xdr:row>8</xdr:row>
                <xdr:rowOff>104775</xdr:rowOff>
              </from>
              <to>
                <xdr:col>4</xdr:col>
                <xdr:colOff>9525</xdr:colOff>
                <xdr:row>10</xdr:row>
                <xdr:rowOff>19050</xdr:rowOff>
              </to>
            </anchor>
          </controlPr>
        </control>
      </mc:Choice>
      <mc:Fallback>
        <control shapeId="2049" r:id="rId4" name="CommandButton1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autoLine="0" r:id="rId7">
            <anchor moveWithCells="1">
              <from>
                <xdr:col>3</xdr:col>
                <xdr:colOff>142875</xdr:colOff>
                <xdr:row>8</xdr:row>
                <xdr:rowOff>114300</xdr:rowOff>
              </from>
              <to>
                <xdr:col>3</xdr:col>
                <xdr:colOff>1457325</xdr:colOff>
                <xdr:row>10</xdr:row>
                <xdr:rowOff>28575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60" r:id="rId8" name="CommandButton3">
          <controlPr defaultSize="0" autoLine="0" r:id="rId9">
            <anchor moveWithCells="1">
              <from>
                <xdr:col>2</xdr:col>
                <xdr:colOff>9525</xdr:colOff>
                <xdr:row>8</xdr:row>
                <xdr:rowOff>114300</xdr:rowOff>
              </from>
              <to>
                <xdr:col>3</xdr:col>
                <xdr:colOff>85725</xdr:colOff>
                <xdr:row>10</xdr:row>
                <xdr:rowOff>28575</xdr:rowOff>
              </to>
            </anchor>
          </controlPr>
        </control>
      </mc:Choice>
      <mc:Fallback>
        <control shapeId="2060" r:id="rId8" name="CommandButton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D40"/>
  <sheetViews>
    <sheetView showGridLines="0" showRowColHeaders="0" zoomScale="85" zoomScaleNormal="85" workbookViewId="0">
      <pane xSplit="2" ySplit="2" topLeftCell="C8" activePane="bottomRight" state="frozenSplit"/>
      <selection pane="topRight" activeCell="C1" sqref="C1"/>
      <selection pane="bottomLeft" activeCell="A3" sqref="A3"/>
      <selection pane="bottomRight" activeCell="D4" sqref="D4"/>
    </sheetView>
  </sheetViews>
  <sheetFormatPr baseColWidth="10" defaultRowHeight="15" x14ac:dyDescent="0.25"/>
  <cols>
    <col min="1" max="1" width="3.42578125" style="17" customWidth="1"/>
    <col min="2" max="2" width="10" style="17" customWidth="1"/>
    <col min="3" max="3" width="74.42578125" style="18" customWidth="1"/>
    <col min="4" max="4" width="60.42578125" style="17" customWidth="1"/>
    <col min="5" max="16384" width="11.42578125" style="17"/>
  </cols>
  <sheetData>
    <row r="1" spans="2:4" s="16" customFormat="1" ht="15.75" thickBot="1" x14ac:dyDescent="0.3">
      <c r="B1" s="30" t="s">
        <v>49</v>
      </c>
      <c r="C1" s="32" t="s">
        <v>172</v>
      </c>
      <c r="D1" s="31" t="s">
        <v>173</v>
      </c>
    </row>
    <row r="2" spans="2:4" ht="15.75" thickBot="1" x14ac:dyDescent="0.3">
      <c r="B2" s="28">
        <f>+Evento!$D$2</f>
        <v>0</v>
      </c>
      <c r="C2" s="33">
        <f>+Evento!$D$3</f>
        <v>0</v>
      </c>
      <c r="D2" s="29" t="str">
        <f>(Evento!G2&amp;" - "&amp;Evento!G3)</f>
        <v>Valledupar - Camara de Comercio</v>
      </c>
    </row>
    <row r="3" spans="2:4" ht="15.75" thickBot="1" x14ac:dyDescent="0.3"/>
    <row r="4" spans="2:4" x14ac:dyDescent="0.25">
      <c r="B4" s="109" t="s">
        <v>45</v>
      </c>
      <c r="C4" s="23" t="s">
        <v>7</v>
      </c>
      <c r="D4" s="50"/>
    </row>
    <row r="5" spans="2:4" x14ac:dyDescent="0.25">
      <c r="B5" s="110"/>
      <c r="C5" s="24" t="s">
        <v>8</v>
      </c>
      <c r="D5" s="105"/>
    </row>
    <row r="6" spans="2:4" x14ac:dyDescent="0.25">
      <c r="B6" s="110"/>
      <c r="C6" s="24" t="s">
        <v>9</v>
      </c>
      <c r="D6" s="50"/>
    </row>
    <row r="7" spans="2:4" x14ac:dyDescent="0.25">
      <c r="B7" s="110"/>
      <c r="C7" s="24" t="s">
        <v>55</v>
      </c>
      <c r="D7" s="106"/>
    </row>
    <row r="8" spans="2:4" x14ac:dyDescent="0.25">
      <c r="B8" s="110"/>
      <c r="C8" s="24" t="s">
        <v>11</v>
      </c>
      <c r="D8" s="50"/>
    </row>
    <row r="9" spans="2:4" x14ac:dyDescent="0.25">
      <c r="B9" s="110"/>
      <c r="C9" s="24" t="s">
        <v>10</v>
      </c>
      <c r="D9" s="50"/>
    </row>
    <row r="10" spans="2:4" x14ac:dyDescent="0.25">
      <c r="B10" s="110"/>
      <c r="C10" s="24" t="s">
        <v>12</v>
      </c>
      <c r="D10" s="106"/>
    </row>
    <row r="11" spans="2:4" x14ac:dyDescent="0.25">
      <c r="B11" s="110"/>
      <c r="C11" s="24" t="s">
        <v>13</v>
      </c>
      <c r="D11" s="49"/>
    </row>
    <row r="12" spans="2:4" x14ac:dyDescent="0.25">
      <c r="B12" s="110"/>
      <c r="C12" s="24" t="s">
        <v>14</v>
      </c>
      <c r="D12" s="49"/>
    </row>
    <row r="13" spans="2:4" x14ac:dyDescent="0.25">
      <c r="B13" s="110"/>
      <c r="C13" s="24" t="s">
        <v>15</v>
      </c>
      <c r="D13" s="49"/>
    </row>
    <row r="14" spans="2:4" ht="15.75" thickBot="1" x14ac:dyDescent="0.3">
      <c r="B14" s="111"/>
      <c r="C14" s="25" t="s">
        <v>16</v>
      </c>
      <c r="D14" s="51"/>
    </row>
    <row r="15" spans="2:4" ht="15.75" thickBot="1" x14ac:dyDescent="0.3">
      <c r="B15" s="10"/>
      <c r="C15" s="9"/>
      <c r="D15" s="11"/>
    </row>
    <row r="16" spans="2:4" ht="30" x14ac:dyDescent="0.25">
      <c r="B16" s="112" t="s">
        <v>46</v>
      </c>
      <c r="C16" s="21" t="s">
        <v>51</v>
      </c>
      <c r="D16" s="52"/>
    </row>
    <row r="17" spans="2:4" ht="31.5" customHeight="1" x14ac:dyDescent="0.25">
      <c r="B17" s="113"/>
      <c r="C17" s="20" t="s">
        <v>52</v>
      </c>
      <c r="D17" s="53"/>
    </row>
    <row r="18" spans="2:4" ht="30.75" customHeight="1" x14ac:dyDescent="0.25">
      <c r="B18" s="113"/>
      <c r="C18" s="20" t="s">
        <v>53</v>
      </c>
      <c r="D18" s="53"/>
    </row>
    <row r="19" spans="2:4" ht="15.75" hidden="1" thickBot="1" x14ac:dyDescent="0.3">
      <c r="B19" s="114"/>
      <c r="C19" s="22" t="s">
        <v>56</v>
      </c>
      <c r="D19" s="85"/>
    </row>
    <row r="20" spans="2:4" ht="15.75" thickBot="1" x14ac:dyDescent="0.3">
      <c r="B20" s="13"/>
      <c r="C20" s="12"/>
      <c r="D20" s="11"/>
    </row>
    <row r="21" spans="2:4" x14ac:dyDescent="0.25">
      <c r="B21" s="112" t="s">
        <v>47</v>
      </c>
      <c r="C21" s="21" t="s">
        <v>54</v>
      </c>
      <c r="D21" s="55"/>
    </row>
    <row r="22" spans="2:4" x14ac:dyDescent="0.25">
      <c r="B22" s="113"/>
      <c r="C22" s="20" t="s">
        <v>17</v>
      </c>
      <c r="D22" s="49"/>
    </row>
    <row r="23" spans="2:4" x14ac:dyDescent="0.25">
      <c r="B23" s="113"/>
      <c r="C23" s="20" t="s">
        <v>50</v>
      </c>
      <c r="D23" s="48"/>
    </row>
    <row r="24" spans="2:4" x14ac:dyDescent="0.25">
      <c r="B24" s="113"/>
      <c r="C24" s="20" t="s">
        <v>17</v>
      </c>
      <c r="D24" s="49"/>
    </row>
    <row r="25" spans="2:4" ht="15.75" thickBot="1" x14ac:dyDescent="0.3">
      <c r="B25" s="114"/>
      <c r="C25" s="22" t="s">
        <v>19</v>
      </c>
      <c r="D25" s="57"/>
    </row>
    <row r="26" spans="2:4" ht="15.75" thickBot="1" x14ac:dyDescent="0.3">
      <c r="C26" s="17"/>
    </row>
    <row r="27" spans="2:4" ht="15" customHeight="1" x14ac:dyDescent="0.25">
      <c r="B27" s="115" t="s">
        <v>62</v>
      </c>
      <c r="C27" s="62" t="s">
        <v>118</v>
      </c>
      <c r="D27" s="46"/>
    </row>
    <row r="28" spans="2:4" ht="6.75" customHeight="1" x14ac:dyDescent="0.25">
      <c r="B28" s="116"/>
      <c r="C28" s="26"/>
      <c r="D28" s="27"/>
    </row>
    <row r="29" spans="2:4" ht="17.25" customHeight="1" x14ac:dyDescent="0.25">
      <c r="B29" s="116"/>
      <c r="C29" s="26"/>
      <c r="D29" s="27"/>
    </row>
    <row r="30" spans="2:4" ht="15.75" thickBot="1" x14ac:dyDescent="0.3">
      <c r="B30" s="116"/>
      <c r="C30" s="26"/>
      <c r="D30" s="27"/>
    </row>
    <row r="31" spans="2:4" ht="15.75" thickBot="1" x14ac:dyDescent="0.3">
      <c r="B31" s="116"/>
      <c r="C31" s="63" t="s">
        <v>60</v>
      </c>
      <c r="D31" s="54"/>
    </row>
    <row r="32" spans="2:4" ht="9" customHeight="1" x14ac:dyDescent="0.25">
      <c r="B32" s="116"/>
      <c r="C32" s="26"/>
      <c r="D32" s="27"/>
    </row>
    <row r="33" spans="2:4" x14ac:dyDescent="0.25">
      <c r="B33" s="116"/>
      <c r="C33" s="64" t="s">
        <v>61</v>
      </c>
      <c r="D33" s="45"/>
    </row>
    <row r="34" spans="2:4" x14ac:dyDescent="0.25">
      <c r="B34" s="116"/>
      <c r="C34" s="26"/>
      <c r="D34" s="27"/>
    </row>
    <row r="35" spans="2:4" ht="15.75" thickBot="1" x14ac:dyDescent="0.3">
      <c r="B35" s="117"/>
      <c r="C35" s="65"/>
      <c r="D35" s="35"/>
    </row>
    <row r="36" spans="2:4" ht="15.75" thickBot="1" x14ac:dyDescent="0.3">
      <c r="C36" s="17"/>
    </row>
    <row r="37" spans="2:4" x14ac:dyDescent="0.25">
      <c r="B37" s="34"/>
      <c r="C37" s="47" t="s">
        <v>57</v>
      </c>
      <c r="D37" s="55"/>
    </row>
    <row r="38" spans="2:4" ht="48" customHeight="1" x14ac:dyDescent="0.25">
      <c r="B38" s="113" t="s">
        <v>63</v>
      </c>
      <c r="C38" s="36" t="s">
        <v>58</v>
      </c>
      <c r="D38" s="56"/>
    </row>
    <row r="39" spans="2:4" ht="48" customHeight="1" x14ac:dyDescent="0.25">
      <c r="B39" s="113"/>
      <c r="C39" s="36" t="s">
        <v>18</v>
      </c>
      <c r="D39" s="56"/>
    </row>
    <row r="40" spans="2:4" ht="30.75" thickBot="1" x14ac:dyDescent="0.3">
      <c r="B40" s="114"/>
      <c r="C40" s="37" t="s">
        <v>59</v>
      </c>
      <c r="D40" s="57"/>
    </row>
  </sheetData>
  <sheetProtection algorithmName="SHA-512" hashValue="YTe9XCObu08SHURr58LBmWulYP1328Z+Yyj2TxqBYSRtzs8AxjlRH92zH8irvqeXiP/wBNZXpQkzBV9jBK39+g==" saltValue="gmHRbZ5lKYjjso2OhrLxvA==" spinCount="100000" sheet="1" objects="1" scenarios="1" selectLockedCells="1"/>
  <mergeCells count="5">
    <mergeCell ref="B4:B14"/>
    <mergeCell ref="B16:B19"/>
    <mergeCell ref="B21:B25"/>
    <mergeCell ref="B27:B35"/>
    <mergeCell ref="B38:B40"/>
  </mergeCells>
  <dataValidations count="7">
    <dataValidation type="list" allowBlank="1" showInputMessage="1" showErrorMessage="1" sqref="D40 D25 D31">
      <formula1>SioNo</formula1>
    </dataValidation>
    <dataValidation type="list" allowBlank="1" showInputMessage="1" showErrorMessage="1" sqref="D21">
      <formula1>Como_Evento</formula1>
    </dataValidation>
    <dataValidation type="list" allowBlank="1" showInputMessage="1" showErrorMessage="1" sqref="D23">
      <formula1>Quien_Informo</formula1>
    </dataValidation>
    <dataValidation type="list" allowBlank="1" showInputMessage="1" showErrorMessage="1" sqref="D6">
      <formula1>Tipo_Doc</formula1>
    </dataValidation>
    <dataValidation type="list" allowBlank="1" showInputMessage="1" showErrorMessage="1" sqref="D8">
      <formula1>Sexo</formula1>
    </dataValidation>
    <dataValidation type="whole" allowBlank="1" showInputMessage="1" showErrorMessage="1" error="Solo valores númericos." sqref="D16:D19">
      <formula1>0</formula1>
      <formula2>5</formula2>
    </dataValidation>
    <dataValidation type="list" allowBlank="1" showInputMessage="1" showErrorMessage="1" sqref="D37">
      <formula1>Medio_de_Pago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4099" r:id="rId4" name="CommandButton1">
          <controlPr defaultSize="0" autoLine="0" r:id="rId5">
            <anchor moveWithCells="1">
              <from>
                <xdr:col>3</xdr:col>
                <xdr:colOff>2752725</xdr:colOff>
                <xdr:row>40</xdr:row>
                <xdr:rowOff>57150</xdr:rowOff>
              </from>
              <to>
                <xdr:col>4</xdr:col>
                <xdr:colOff>9525</xdr:colOff>
                <xdr:row>42</xdr:row>
                <xdr:rowOff>38100</xdr:rowOff>
              </to>
            </anchor>
          </controlPr>
        </control>
      </mc:Choice>
      <mc:Fallback>
        <control shapeId="4099" r:id="rId4" name="CommandButton1"/>
      </mc:Fallback>
    </mc:AlternateContent>
    <mc:AlternateContent xmlns:mc="http://schemas.openxmlformats.org/markup-compatibility/2006">
      <mc:Choice Requires="x14">
        <control shapeId="4100" r:id="rId6" name="CommandButton2">
          <controlPr defaultSize="0" autoLine="0" r:id="rId7">
            <anchor moveWithCells="1">
              <from>
                <xdr:col>0</xdr:col>
                <xdr:colOff>209550</xdr:colOff>
                <xdr:row>40</xdr:row>
                <xdr:rowOff>95250</xdr:rowOff>
              </from>
              <to>
                <xdr:col>2</xdr:col>
                <xdr:colOff>809625</xdr:colOff>
                <xdr:row>42</xdr:row>
                <xdr:rowOff>19050</xdr:rowOff>
              </to>
            </anchor>
          </controlPr>
        </control>
      </mc:Choice>
      <mc:Fallback>
        <control shapeId="4100" r:id="rId6" name="CommandButton2"/>
      </mc:Fallback>
    </mc:AlternateContent>
    <mc:AlternateContent xmlns:mc="http://schemas.openxmlformats.org/markup-compatibility/2006">
      <mc:Choice Requires="x14">
        <control shapeId="4102" r:id="rId8" name="CommandButton3">
          <controlPr defaultSize="0" autoLine="0" r:id="rId9">
            <anchor moveWithCells="1">
              <from>
                <xdr:col>2</xdr:col>
                <xdr:colOff>828675</xdr:colOff>
                <xdr:row>40</xdr:row>
                <xdr:rowOff>95250</xdr:rowOff>
              </from>
              <to>
                <xdr:col>2</xdr:col>
                <xdr:colOff>2409825</xdr:colOff>
                <xdr:row>42</xdr:row>
                <xdr:rowOff>28575</xdr:rowOff>
              </to>
            </anchor>
          </controlPr>
        </control>
      </mc:Choice>
      <mc:Fallback>
        <control shapeId="4102" r:id="rId8" name="CommandButton3"/>
      </mc:Fallback>
    </mc:AlternateContent>
    <mc:AlternateContent xmlns:mc="http://schemas.openxmlformats.org/markup-compatibility/2006">
      <mc:Choice Requires="x14">
        <control shapeId="4107" r:id="rId10" name="CheckBox1">
          <controlPr defaultSize="0" autoLine="0" r:id="rId11">
            <anchor moveWithCells="1">
              <from>
                <xdr:col>2</xdr:col>
                <xdr:colOff>685800</xdr:colOff>
                <xdr:row>28</xdr:row>
                <xdr:rowOff>9525</xdr:rowOff>
              </from>
              <to>
                <xdr:col>2</xdr:col>
                <xdr:colOff>1647825</xdr:colOff>
                <xdr:row>29</xdr:row>
                <xdr:rowOff>0</xdr:rowOff>
              </to>
            </anchor>
          </controlPr>
        </control>
      </mc:Choice>
      <mc:Fallback>
        <control shapeId="4107" r:id="rId10" name="CheckBox1"/>
      </mc:Fallback>
    </mc:AlternateContent>
    <mc:AlternateContent xmlns:mc="http://schemas.openxmlformats.org/markup-compatibility/2006">
      <mc:Choice Requires="x14">
        <control shapeId="4108" r:id="rId12" name="CheckBox2">
          <controlPr defaultSize="0" autoLine="0" r:id="rId13">
            <anchor moveWithCells="1">
              <from>
                <xdr:col>2</xdr:col>
                <xdr:colOff>1790700</xdr:colOff>
                <xdr:row>28</xdr:row>
                <xdr:rowOff>0</xdr:rowOff>
              </from>
              <to>
                <xdr:col>2</xdr:col>
                <xdr:colOff>2752725</xdr:colOff>
                <xdr:row>28</xdr:row>
                <xdr:rowOff>209550</xdr:rowOff>
              </to>
            </anchor>
          </controlPr>
        </control>
      </mc:Choice>
      <mc:Fallback>
        <control shapeId="4108" r:id="rId12" name="CheckBox2"/>
      </mc:Fallback>
    </mc:AlternateContent>
    <mc:AlternateContent xmlns:mc="http://schemas.openxmlformats.org/markup-compatibility/2006">
      <mc:Choice Requires="x14">
        <control shapeId="4109" r:id="rId14" name="CheckBox3">
          <controlPr defaultSize="0" autoLine="0" r:id="rId15">
            <anchor moveWithCells="1">
              <from>
                <xdr:col>2</xdr:col>
                <xdr:colOff>2838450</xdr:colOff>
                <xdr:row>28</xdr:row>
                <xdr:rowOff>0</xdr:rowOff>
              </from>
              <to>
                <xdr:col>2</xdr:col>
                <xdr:colOff>3800475</xdr:colOff>
                <xdr:row>28</xdr:row>
                <xdr:rowOff>209550</xdr:rowOff>
              </to>
            </anchor>
          </controlPr>
        </control>
      </mc:Choice>
      <mc:Fallback>
        <control shapeId="4109" r:id="rId14" name="CheckBox3"/>
      </mc:Fallback>
    </mc:AlternateContent>
    <mc:AlternateContent xmlns:mc="http://schemas.openxmlformats.org/markup-compatibility/2006">
      <mc:Choice Requires="x14">
        <control shapeId="4110" r:id="rId16" name="CheckBox4">
          <controlPr defaultSize="0" autoLine="0" r:id="rId17">
            <anchor moveWithCells="1">
              <from>
                <xdr:col>2</xdr:col>
                <xdr:colOff>3857625</xdr:colOff>
                <xdr:row>28</xdr:row>
                <xdr:rowOff>0</xdr:rowOff>
              </from>
              <to>
                <xdr:col>2</xdr:col>
                <xdr:colOff>4819650</xdr:colOff>
                <xdr:row>28</xdr:row>
                <xdr:rowOff>209550</xdr:rowOff>
              </to>
            </anchor>
          </controlPr>
        </control>
      </mc:Choice>
      <mc:Fallback>
        <control shapeId="4110" r:id="rId16" name="CheckBox4"/>
      </mc:Fallback>
    </mc:AlternateContent>
    <mc:AlternateContent xmlns:mc="http://schemas.openxmlformats.org/markup-compatibility/2006">
      <mc:Choice Requires="x14">
        <control shapeId="4111" r:id="rId18" name="CheckBox5">
          <controlPr defaultSize="0" autoLine="0" r:id="rId19">
            <anchor moveWithCells="1">
              <from>
                <xdr:col>2</xdr:col>
                <xdr:colOff>4876800</xdr:colOff>
                <xdr:row>28</xdr:row>
                <xdr:rowOff>0</xdr:rowOff>
              </from>
              <to>
                <xdr:col>3</xdr:col>
                <xdr:colOff>876300</xdr:colOff>
                <xdr:row>28</xdr:row>
                <xdr:rowOff>209550</xdr:rowOff>
              </to>
            </anchor>
          </controlPr>
        </control>
      </mc:Choice>
      <mc:Fallback>
        <control shapeId="4111" r:id="rId18" name="CheckBox5"/>
      </mc:Fallback>
    </mc:AlternateContent>
    <mc:AlternateContent xmlns:mc="http://schemas.openxmlformats.org/markup-compatibility/2006">
      <mc:Choice Requires="x14">
        <control shapeId="4112" r:id="rId20" name="CheckBox6">
          <controlPr defaultSize="0" autoLine="0" r:id="rId21">
            <anchor moveWithCells="1">
              <from>
                <xdr:col>3</xdr:col>
                <xdr:colOff>952500</xdr:colOff>
                <xdr:row>28</xdr:row>
                <xdr:rowOff>0</xdr:rowOff>
              </from>
              <to>
                <xdr:col>3</xdr:col>
                <xdr:colOff>1914525</xdr:colOff>
                <xdr:row>28</xdr:row>
                <xdr:rowOff>209550</xdr:rowOff>
              </to>
            </anchor>
          </controlPr>
        </control>
      </mc:Choice>
      <mc:Fallback>
        <control shapeId="4112" r:id="rId20" name="CheckBox6"/>
      </mc:Fallback>
    </mc:AlternateContent>
    <mc:AlternateContent xmlns:mc="http://schemas.openxmlformats.org/markup-compatibility/2006">
      <mc:Choice Requires="x14">
        <control shapeId="4113" r:id="rId22" name="CheckBox7">
          <controlPr defaultSize="0" autoLine="0" r:id="rId23">
            <anchor moveWithCells="1">
              <from>
                <xdr:col>3</xdr:col>
                <xdr:colOff>1943100</xdr:colOff>
                <xdr:row>28</xdr:row>
                <xdr:rowOff>0</xdr:rowOff>
              </from>
              <to>
                <xdr:col>3</xdr:col>
                <xdr:colOff>2905125</xdr:colOff>
                <xdr:row>28</xdr:row>
                <xdr:rowOff>209550</xdr:rowOff>
              </to>
            </anchor>
          </controlPr>
        </control>
      </mc:Choice>
      <mc:Fallback>
        <control shapeId="4113" r:id="rId22" name="CheckBox7"/>
      </mc:Fallback>
    </mc:AlternateContent>
    <mc:AlternateContent xmlns:mc="http://schemas.openxmlformats.org/markup-compatibility/2006">
      <mc:Choice Requires="x14">
        <control shapeId="4115" r:id="rId24" name="CheckBox8">
          <controlPr defaultSize="0" autoLine="0" r:id="rId25">
            <anchor moveWithCells="1">
              <from>
                <xdr:col>2</xdr:col>
                <xdr:colOff>695325</xdr:colOff>
                <xdr:row>33</xdr:row>
                <xdr:rowOff>66675</xdr:rowOff>
              </from>
              <to>
                <xdr:col>2</xdr:col>
                <xdr:colOff>1657350</xdr:colOff>
                <xdr:row>34</xdr:row>
                <xdr:rowOff>85725</xdr:rowOff>
              </to>
            </anchor>
          </controlPr>
        </control>
      </mc:Choice>
      <mc:Fallback>
        <control shapeId="4115" r:id="rId24" name="CheckBox8"/>
      </mc:Fallback>
    </mc:AlternateContent>
    <mc:AlternateContent xmlns:mc="http://schemas.openxmlformats.org/markup-compatibility/2006">
      <mc:Choice Requires="x14">
        <control shapeId="4116" r:id="rId26" name="CheckBox9">
          <controlPr defaultSize="0" autoLine="0" r:id="rId27">
            <anchor moveWithCells="1">
              <from>
                <xdr:col>2</xdr:col>
                <xdr:colOff>1800225</xdr:colOff>
                <xdr:row>33</xdr:row>
                <xdr:rowOff>57150</xdr:rowOff>
              </from>
              <to>
                <xdr:col>2</xdr:col>
                <xdr:colOff>2762250</xdr:colOff>
                <xdr:row>34</xdr:row>
                <xdr:rowOff>76200</xdr:rowOff>
              </to>
            </anchor>
          </controlPr>
        </control>
      </mc:Choice>
      <mc:Fallback>
        <control shapeId="4116" r:id="rId26" name="CheckBox9"/>
      </mc:Fallback>
    </mc:AlternateContent>
    <mc:AlternateContent xmlns:mc="http://schemas.openxmlformats.org/markup-compatibility/2006">
      <mc:Choice Requires="x14">
        <control shapeId="4117" r:id="rId28" name="CheckBox10">
          <controlPr defaultSize="0" autoLine="0" r:id="rId29">
            <anchor moveWithCells="1">
              <from>
                <xdr:col>2</xdr:col>
                <xdr:colOff>2847975</xdr:colOff>
                <xdr:row>33</xdr:row>
                <xdr:rowOff>57150</xdr:rowOff>
              </from>
              <to>
                <xdr:col>2</xdr:col>
                <xdr:colOff>3810000</xdr:colOff>
                <xdr:row>34</xdr:row>
                <xdr:rowOff>76200</xdr:rowOff>
              </to>
            </anchor>
          </controlPr>
        </control>
      </mc:Choice>
      <mc:Fallback>
        <control shapeId="4117" r:id="rId28" name="CheckBox10"/>
      </mc:Fallback>
    </mc:AlternateContent>
    <mc:AlternateContent xmlns:mc="http://schemas.openxmlformats.org/markup-compatibility/2006">
      <mc:Choice Requires="x14">
        <control shapeId="4118" r:id="rId30" name="CheckBox11">
          <controlPr defaultSize="0" autoLine="0" r:id="rId31">
            <anchor moveWithCells="1">
              <from>
                <xdr:col>2</xdr:col>
                <xdr:colOff>3867150</xdr:colOff>
                <xdr:row>33</xdr:row>
                <xdr:rowOff>57150</xdr:rowOff>
              </from>
              <to>
                <xdr:col>2</xdr:col>
                <xdr:colOff>4829175</xdr:colOff>
                <xdr:row>34</xdr:row>
                <xdr:rowOff>76200</xdr:rowOff>
              </to>
            </anchor>
          </controlPr>
        </control>
      </mc:Choice>
      <mc:Fallback>
        <control shapeId="4118" r:id="rId30" name="CheckBox11"/>
      </mc:Fallback>
    </mc:AlternateContent>
    <mc:AlternateContent xmlns:mc="http://schemas.openxmlformats.org/markup-compatibility/2006">
      <mc:Choice Requires="x14">
        <control shapeId="4119" r:id="rId32" name="CheckBox12">
          <controlPr defaultSize="0" autoLine="0" r:id="rId33">
            <anchor moveWithCells="1">
              <from>
                <xdr:col>2</xdr:col>
                <xdr:colOff>4886325</xdr:colOff>
                <xdr:row>33</xdr:row>
                <xdr:rowOff>47625</xdr:rowOff>
              </from>
              <to>
                <xdr:col>3</xdr:col>
                <xdr:colOff>885825</xdr:colOff>
                <xdr:row>34</xdr:row>
                <xdr:rowOff>66675</xdr:rowOff>
              </to>
            </anchor>
          </controlPr>
        </control>
      </mc:Choice>
      <mc:Fallback>
        <control shapeId="4119" r:id="rId32" name="CheckBox12"/>
      </mc:Fallback>
    </mc:AlternateContent>
    <mc:AlternateContent xmlns:mc="http://schemas.openxmlformats.org/markup-compatibility/2006">
      <mc:Choice Requires="x14">
        <control shapeId="4120" r:id="rId34" name="CheckBox13">
          <controlPr defaultSize="0" autoLine="0" r:id="rId35">
            <anchor moveWithCells="1">
              <from>
                <xdr:col>3</xdr:col>
                <xdr:colOff>962025</xdr:colOff>
                <xdr:row>33</xdr:row>
                <xdr:rowOff>47625</xdr:rowOff>
              </from>
              <to>
                <xdr:col>3</xdr:col>
                <xdr:colOff>1924050</xdr:colOff>
                <xdr:row>34</xdr:row>
                <xdr:rowOff>66675</xdr:rowOff>
              </to>
            </anchor>
          </controlPr>
        </control>
      </mc:Choice>
      <mc:Fallback>
        <control shapeId="4120" r:id="rId34" name="CheckBox13"/>
      </mc:Fallback>
    </mc:AlternateContent>
    <mc:AlternateContent xmlns:mc="http://schemas.openxmlformats.org/markup-compatibility/2006">
      <mc:Choice Requires="x14">
        <control shapeId="4121" r:id="rId36" name="CheckBox14">
          <controlPr defaultSize="0" autoLine="0" r:id="rId37">
            <anchor moveWithCells="1">
              <from>
                <xdr:col>3</xdr:col>
                <xdr:colOff>1952625</xdr:colOff>
                <xdr:row>33</xdr:row>
                <xdr:rowOff>57150</xdr:rowOff>
              </from>
              <to>
                <xdr:col>3</xdr:col>
                <xdr:colOff>2914650</xdr:colOff>
                <xdr:row>34</xdr:row>
                <xdr:rowOff>76200</xdr:rowOff>
              </to>
            </anchor>
          </controlPr>
        </control>
      </mc:Choice>
      <mc:Fallback>
        <control shapeId="4121" r:id="rId36" name="CheckBox14"/>
      </mc:Fallback>
    </mc:AlternateContent>
    <mc:AlternateContent xmlns:mc="http://schemas.openxmlformats.org/markup-compatibility/2006">
      <mc:Choice Requires="x14">
        <control shapeId="4124" r:id="rId38" name="CommandButton4">
          <controlPr defaultSize="0" autoLine="0" r:id="rId39">
            <anchor moveWithCells="1">
              <from>
                <xdr:col>2</xdr:col>
                <xdr:colOff>2447925</xdr:colOff>
                <xdr:row>40</xdr:row>
                <xdr:rowOff>85725</xdr:rowOff>
              </from>
              <to>
                <xdr:col>2</xdr:col>
                <xdr:colOff>3657600</xdr:colOff>
                <xdr:row>42</xdr:row>
                <xdr:rowOff>28575</xdr:rowOff>
              </to>
            </anchor>
          </controlPr>
        </control>
      </mc:Choice>
      <mc:Fallback>
        <control shapeId="4124" r:id="rId38" name="CommandButton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M31"/>
  <sheetViews>
    <sheetView topLeftCell="G1" workbookViewId="0">
      <selection activeCell="M1" sqref="M1"/>
    </sheetView>
  </sheetViews>
  <sheetFormatPr baseColWidth="10" defaultRowHeight="15" x14ac:dyDescent="0.25"/>
  <cols>
    <col min="1" max="1" width="15.140625" style="83" bestFit="1" customWidth="1"/>
    <col min="2" max="2" width="5.28515625" style="78" bestFit="1" customWidth="1"/>
    <col min="3" max="3" width="12.42578125" style="83" bestFit="1" customWidth="1"/>
    <col min="4" max="4" width="13.140625" style="83" bestFit="1" customWidth="1"/>
    <col min="5" max="5" width="6" style="83" bestFit="1" customWidth="1"/>
    <col min="6" max="6" width="16.7109375" style="83" bestFit="1" customWidth="1"/>
    <col min="7" max="7" width="12.7109375" style="83" bestFit="1" customWidth="1"/>
    <col min="8" max="8" width="26.85546875" style="83" bestFit="1" customWidth="1"/>
    <col min="9" max="9" width="58.5703125" style="83" bestFit="1" customWidth="1"/>
    <col min="10" max="10" width="12.7109375" style="83" bestFit="1" customWidth="1"/>
    <col min="11" max="11" width="19.28515625" style="83" bestFit="1" customWidth="1"/>
    <col min="12" max="12" width="21.28515625" style="83" bestFit="1" customWidth="1"/>
    <col min="13" max="13" width="11.42578125" style="78"/>
  </cols>
  <sheetData>
    <row r="1" spans="1:13" x14ac:dyDescent="0.25">
      <c r="A1" s="79" t="s">
        <v>26</v>
      </c>
      <c r="B1" s="79" t="s">
        <v>11</v>
      </c>
      <c r="C1" s="79" t="s">
        <v>27</v>
      </c>
      <c r="D1" s="79" t="s">
        <v>28</v>
      </c>
      <c r="E1" s="79" t="s">
        <v>29</v>
      </c>
      <c r="F1" s="79" t="s">
        <v>172</v>
      </c>
      <c r="G1" s="79" t="s">
        <v>82</v>
      </c>
      <c r="H1" s="79" t="s">
        <v>175</v>
      </c>
      <c r="I1" s="79" t="s">
        <v>176</v>
      </c>
      <c r="J1" s="79" t="s">
        <v>193</v>
      </c>
      <c r="K1" s="79" t="s">
        <v>194</v>
      </c>
      <c r="L1" s="79" t="s">
        <v>199</v>
      </c>
      <c r="M1" s="79" t="s">
        <v>215</v>
      </c>
    </row>
    <row r="2" spans="1:13" x14ac:dyDescent="0.25">
      <c r="A2" s="81" t="s">
        <v>30</v>
      </c>
      <c r="B2" s="78" t="s">
        <v>31</v>
      </c>
      <c r="C2" s="81" t="s">
        <v>32</v>
      </c>
      <c r="D2" s="81" t="s">
        <v>33</v>
      </c>
      <c r="E2" s="82" t="s">
        <v>34</v>
      </c>
      <c r="F2" s="82" t="s">
        <v>182</v>
      </c>
      <c r="G2" s="81" t="s">
        <v>83</v>
      </c>
      <c r="H2" s="81" t="s">
        <v>177</v>
      </c>
      <c r="I2" s="83" t="s">
        <v>152</v>
      </c>
      <c r="J2" s="81" t="s">
        <v>144</v>
      </c>
      <c r="K2" s="81" t="s">
        <v>136</v>
      </c>
      <c r="L2" s="81" t="s">
        <v>200</v>
      </c>
      <c r="M2" s="80" t="s">
        <v>219</v>
      </c>
    </row>
    <row r="3" spans="1:13" x14ac:dyDescent="0.25">
      <c r="A3" s="81" t="s">
        <v>35</v>
      </c>
      <c r="B3" s="78" t="s">
        <v>36</v>
      </c>
      <c r="C3" s="81" t="s">
        <v>37</v>
      </c>
      <c r="D3" s="81" t="s">
        <v>38</v>
      </c>
      <c r="E3" s="82" t="s">
        <v>39</v>
      </c>
      <c r="F3" s="82" t="s">
        <v>183</v>
      </c>
      <c r="G3" s="81" t="s">
        <v>84</v>
      </c>
      <c r="H3" s="81" t="s">
        <v>185</v>
      </c>
      <c r="I3" s="83" t="s">
        <v>124</v>
      </c>
      <c r="J3" s="81" t="s">
        <v>154</v>
      </c>
      <c r="K3" s="81" t="s">
        <v>158</v>
      </c>
      <c r="L3" s="81" t="s">
        <v>44</v>
      </c>
      <c r="M3" s="80" t="s">
        <v>220</v>
      </c>
    </row>
    <row r="4" spans="1:13" x14ac:dyDescent="0.25">
      <c r="A4" s="81" t="s">
        <v>40</v>
      </c>
      <c r="C4" s="81" t="s">
        <v>8</v>
      </c>
      <c r="D4" s="81" t="s">
        <v>41</v>
      </c>
      <c r="E4" s="84"/>
      <c r="F4" s="82" t="s">
        <v>184</v>
      </c>
      <c r="G4" s="81" t="s">
        <v>85</v>
      </c>
      <c r="H4" s="81" t="s">
        <v>218</v>
      </c>
      <c r="I4" s="83" t="s">
        <v>122</v>
      </c>
      <c r="J4" s="81" t="s">
        <v>119</v>
      </c>
      <c r="K4" s="81" t="s">
        <v>120</v>
      </c>
      <c r="L4" s="81" t="s">
        <v>201</v>
      </c>
      <c r="M4" s="80" t="s">
        <v>221</v>
      </c>
    </row>
    <row r="5" spans="1:13" x14ac:dyDescent="0.25">
      <c r="A5" s="81" t="s">
        <v>174</v>
      </c>
      <c r="C5" s="81" t="s">
        <v>42</v>
      </c>
      <c r="D5" s="81" t="s">
        <v>44</v>
      </c>
      <c r="E5" s="84"/>
      <c r="F5" s="84"/>
      <c r="G5" s="81" t="s">
        <v>86</v>
      </c>
      <c r="H5" s="81" t="s">
        <v>197</v>
      </c>
      <c r="I5" s="83" t="s">
        <v>129</v>
      </c>
      <c r="J5" s="81" t="s">
        <v>133</v>
      </c>
      <c r="K5" s="81" t="s">
        <v>162</v>
      </c>
      <c r="L5" s="81" t="s">
        <v>202</v>
      </c>
      <c r="M5" s="80" t="s">
        <v>222</v>
      </c>
    </row>
    <row r="6" spans="1:13" x14ac:dyDescent="0.25">
      <c r="A6" s="81"/>
      <c r="C6" s="81" t="s">
        <v>43</v>
      </c>
      <c r="D6" s="81" t="s">
        <v>43</v>
      </c>
      <c r="E6" s="81"/>
      <c r="F6" s="81"/>
      <c r="H6" s="81" t="s">
        <v>251</v>
      </c>
      <c r="I6" s="83" t="s">
        <v>126</v>
      </c>
      <c r="J6" s="81" t="s">
        <v>140</v>
      </c>
      <c r="K6" s="81" t="s">
        <v>165</v>
      </c>
      <c r="L6" s="81" t="s">
        <v>203</v>
      </c>
      <c r="M6" s="80" t="s">
        <v>223</v>
      </c>
    </row>
    <row r="7" spans="1:13" x14ac:dyDescent="0.25">
      <c r="H7" s="81" t="s">
        <v>198</v>
      </c>
      <c r="I7" s="83" t="s">
        <v>190</v>
      </c>
      <c r="J7" s="81" t="s">
        <v>156</v>
      </c>
      <c r="K7" s="81" t="s">
        <v>134</v>
      </c>
      <c r="L7" s="81" t="s">
        <v>212</v>
      </c>
      <c r="M7" s="80" t="s">
        <v>224</v>
      </c>
    </row>
    <row r="8" spans="1:13" x14ac:dyDescent="0.25">
      <c r="H8" s="81" t="s">
        <v>187</v>
      </c>
      <c r="I8" s="83" t="s">
        <v>249</v>
      </c>
      <c r="J8" s="81" t="s">
        <v>135</v>
      </c>
      <c r="K8" s="81" t="s">
        <v>157</v>
      </c>
      <c r="L8" s="81" t="s">
        <v>204</v>
      </c>
      <c r="M8" s="80" t="s">
        <v>225</v>
      </c>
    </row>
    <row r="9" spans="1:13" x14ac:dyDescent="0.25">
      <c r="H9" s="81" t="s">
        <v>179</v>
      </c>
      <c r="I9" s="83" t="s">
        <v>121</v>
      </c>
      <c r="J9" s="81" t="s">
        <v>137</v>
      </c>
      <c r="K9" s="81" t="s">
        <v>147</v>
      </c>
      <c r="L9" s="81" t="s">
        <v>213</v>
      </c>
      <c r="M9" s="80" t="s">
        <v>226</v>
      </c>
    </row>
    <row r="10" spans="1:13" x14ac:dyDescent="0.25">
      <c r="H10" s="81" t="s">
        <v>180</v>
      </c>
      <c r="I10" s="83" t="s">
        <v>128</v>
      </c>
      <c r="J10" s="81" t="s">
        <v>138</v>
      </c>
      <c r="K10" s="81" t="s">
        <v>169</v>
      </c>
      <c r="L10" s="81" t="s">
        <v>205</v>
      </c>
      <c r="M10" s="80" t="s">
        <v>227</v>
      </c>
    </row>
    <row r="11" spans="1:13" x14ac:dyDescent="0.25">
      <c r="H11" s="81" t="s">
        <v>217</v>
      </c>
      <c r="I11" s="83" t="s">
        <v>141</v>
      </c>
      <c r="J11" s="81" t="s">
        <v>148</v>
      </c>
      <c r="K11" s="81" t="s">
        <v>163</v>
      </c>
      <c r="L11" s="81" t="s">
        <v>206</v>
      </c>
      <c r="M11" s="80" t="s">
        <v>228</v>
      </c>
    </row>
    <row r="12" spans="1:13" x14ac:dyDescent="0.25">
      <c r="H12" s="81" t="s">
        <v>189</v>
      </c>
      <c r="I12" s="83" t="s">
        <v>125</v>
      </c>
      <c r="J12" s="81" t="s">
        <v>150</v>
      </c>
      <c r="K12" s="81" t="s">
        <v>151</v>
      </c>
      <c r="L12" s="81" t="s">
        <v>207</v>
      </c>
      <c r="M12" s="80" t="s">
        <v>229</v>
      </c>
    </row>
    <row r="13" spans="1:13" x14ac:dyDescent="0.25">
      <c r="H13" s="81" t="s">
        <v>250</v>
      </c>
      <c r="I13" s="83" t="s">
        <v>161</v>
      </c>
      <c r="J13" s="81" t="s">
        <v>146</v>
      </c>
      <c r="K13" s="81" t="s">
        <v>168</v>
      </c>
      <c r="L13" s="81" t="s">
        <v>208</v>
      </c>
      <c r="M13" s="80" t="s">
        <v>230</v>
      </c>
    </row>
    <row r="14" spans="1:13" x14ac:dyDescent="0.25">
      <c r="H14" s="81" t="s">
        <v>188</v>
      </c>
      <c r="I14" s="83" t="s">
        <v>127</v>
      </c>
      <c r="J14" s="81" t="s">
        <v>159</v>
      </c>
      <c r="K14" s="81" t="s">
        <v>142</v>
      </c>
      <c r="L14" s="81" t="s">
        <v>209</v>
      </c>
      <c r="M14" s="80" t="s">
        <v>231</v>
      </c>
    </row>
    <row r="15" spans="1:13" x14ac:dyDescent="0.25">
      <c r="H15" s="81" t="s">
        <v>178</v>
      </c>
      <c r="I15" s="83" t="s">
        <v>123</v>
      </c>
      <c r="J15" s="81" t="s">
        <v>160</v>
      </c>
      <c r="K15" s="81" t="s">
        <v>149</v>
      </c>
      <c r="L15" s="81" t="s">
        <v>210</v>
      </c>
      <c r="M15" s="80" t="s">
        <v>232</v>
      </c>
    </row>
    <row r="16" spans="1:13" x14ac:dyDescent="0.25">
      <c r="H16" s="81" t="s">
        <v>181</v>
      </c>
      <c r="I16" s="83" t="s">
        <v>191</v>
      </c>
      <c r="K16" s="81" t="s">
        <v>153</v>
      </c>
      <c r="L16" s="81" t="s">
        <v>211</v>
      </c>
      <c r="M16" s="80" t="s">
        <v>233</v>
      </c>
    </row>
    <row r="17" spans="8:13" x14ac:dyDescent="0.25">
      <c r="H17" s="81" t="s">
        <v>186</v>
      </c>
      <c r="K17" s="81" t="s">
        <v>131</v>
      </c>
      <c r="L17" s="81" t="s">
        <v>214</v>
      </c>
      <c r="M17" s="80" t="s">
        <v>234</v>
      </c>
    </row>
    <row r="18" spans="8:13" x14ac:dyDescent="0.25">
      <c r="H18" s="81" t="s">
        <v>192</v>
      </c>
      <c r="K18" s="81" t="s">
        <v>155</v>
      </c>
      <c r="L18" s="81"/>
      <c r="M18" s="80" t="s">
        <v>235</v>
      </c>
    </row>
    <row r="19" spans="8:13" x14ac:dyDescent="0.25">
      <c r="H19" s="81"/>
      <c r="K19" s="81" t="s">
        <v>130</v>
      </c>
      <c r="L19" s="81"/>
      <c r="M19" s="80" t="s">
        <v>236</v>
      </c>
    </row>
    <row r="20" spans="8:13" x14ac:dyDescent="0.25">
      <c r="H20" s="81"/>
      <c r="K20" s="81" t="s">
        <v>145</v>
      </c>
      <c r="L20" s="81"/>
      <c r="M20" s="80" t="s">
        <v>237</v>
      </c>
    </row>
    <row r="21" spans="8:13" x14ac:dyDescent="0.25">
      <c r="H21" s="81"/>
      <c r="K21" s="81" t="s">
        <v>164</v>
      </c>
      <c r="L21" s="81"/>
      <c r="M21" s="80" t="s">
        <v>238</v>
      </c>
    </row>
    <row r="22" spans="8:13" x14ac:dyDescent="0.25">
      <c r="H22" s="81"/>
      <c r="K22" s="81" t="s">
        <v>143</v>
      </c>
      <c r="L22" s="81"/>
      <c r="M22" s="80" t="s">
        <v>239</v>
      </c>
    </row>
    <row r="23" spans="8:13" x14ac:dyDescent="0.25">
      <c r="H23" s="81"/>
      <c r="K23" s="81" t="s">
        <v>195</v>
      </c>
      <c r="L23" s="81"/>
      <c r="M23" s="80" t="s">
        <v>240</v>
      </c>
    </row>
    <row r="24" spans="8:13" x14ac:dyDescent="0.25">
      <c r="H24" s="81"/>
      <c r="K24" s="81" t="s">
        <v>132</v>
      </c>
      <c r="L24" s="81"/>
      <c r="M24" s="80" t="s">
        <v>241</v>
      </c>
    </row>
    <row r="25" spans="8:13" x14ac:dyDescent="0.25">
      <c r="H25" s="81"/>
      <c r="K25" s="81" t="s">
        <v>139</v>
      </c>
      <c r="M25" s="80" t="s">
        <v>242</v>
      </c>
    </row>
    <row r="26" spans="8:13" x14ac:dyDescent="0.25">
      <c r="H26" s="81"/>
      <c r="M26" s="80" t="s">
        <v>243</v>
      </c>
    </row>
    <row r="27" spans="8:13" x14ac:dyDescent="0.25">
      <c r="M27" s="80" t="s">
        <v>244</v>
      </c>
    </row>
    <row r="28" spans="8:13" x14ac:dyDescent="0.25">
      <c r="M28" s="80" t="s">
        <v>245</v>
      </c>
    </row>
    <row r="29" spans="8:13" x14ac:dyDescent="0.25">
      <c r="M29" s="80" t="s">
        <v>246</v>
      </c>
    </row>
    <row r="30" spans="8:13" x14ac:dyDescent="0.25">
      <c r="M30" s="80" t="s">
        <v>247</v>
      </c>
    </row>
    <row r="31" spans="8:13" x14ac:dyDescent="0.25">
      <c r="M31" s="80" t="s">
        <v>248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C35"/>
  <sheetViews>
    <sheetView workbookViewId="0">
      <selection activeCell="B1" sqref="B1:B35"/>
    </sheetView>
  </sheetViews>
  <sheetFormatPr baseColWidth="10" defaultRowHeight="15" x14ac:dyDescent="0.25"/>
  <cols>
    <col min="1" max="1" width="29" customWidth="1"/>
    <col min="2" max="2" width="95.7109375" style="2" bestFit="1" customWidth="1"/>
  </cols>
  <sheetData>
    <row r="1" spans="1:3" x14ac:dyDescent="0.25">
      <c r="A1" s="15" t="s">
        <v>0</v>
      </c>
      <c r="B1" s="14" t="str">
        <f>+Evento!$G$2</f>
        <v>Valledupar</v>
      </c>
    </row>
    <row r="2" spans="1:3" x14ac:dyDescent="0.25">
      <c r="A2" s="15" t="s">
        <v>1</v>
      </c>
      <c r="B2" s="14" t="str">
        <f>+Evento!$G$3</f>
        <v>Camara de Comercio</v>
      </c>
    </row>
    <row r="3" spans="1:3" s="1" customFormat="1" x14ac:dyDescent="0.25">
      <c r="A3" s="15" t="s">
        <v>196</v>
      </c>
      <c r="B3" s="14" t="str">
        <f>+Tabulador!$D$2</f>
        <v>Valledupar - Camara de Comercio</v>
      </c>
    </row>
    <row r="4" spans="1:3" x14ac:dyDescent="0.25">
      <c r="A4" s="15" t="s">
        <v>2</v>
      </c>
      <c r="B4" s="71">
        <f>+Evento!$D$6</f>
        <v>0</v>
      </c>
    </row>
    <row r="5" spans="1:3" x14ac:dyDescent="0.25">
      <c r="A5" s="15" t="s">
        <v>3</v>
      </c>
      <c r="B5" s="43">
        <f>+Evento!$D$4</f>
        <v>0</v>
      </c>
    </row>
    <row r="6" spans="1:3" x14ac:dyDescent="0.25">
      <c r="A6" s="15" t="s">
        <v>4</v>
      </c>
      <c r="B6" s="43">
        <f>+Evento!$D$5</f>
        <v>0</v>
      </c>
    </row>
    <row r="7" spans="1:3" x14ac:dyDescent="0.25">
      <c r="A7" s="15" t="s">
        <v>5</v>
      </c>
      <c r="B7" s="14">
        <f>+Evento!$D$7</f>
        <v>0</v>
      </c>
    </row>
    <row r="8" spans="1:3" x14ac:dyDescent="0.25">
      <c r="A8" s="15" t="s">
        <v>6</v>
      </c>
      <c r="B8" s="14">
        <f>+Evento!$D$8</f>
        <v>0</v>
      </c>
    </row>
    <row r="9" spans="1:3" x14ac:dyDescent="0.25">
      <c r="A9" s="44" t="s">
        <v>87</v>
      </c>
      <c r="B9" s="14">
        <f>+Tabulador!$D$4</f>
        <v>0</v>
      </c>
    </row>
    <row r="10" spans="1:3" x14ac:dyDescent="0.25">
      <c r="A10" s="44" t="s">
        <v>88</v>
      </c>
      <c r="B10" s="14">
        <f>+Tabulador!$D$5</f>
        <v>0</v>
      </c>
      <c r="C10" s="1"/>
    </row>
    <row r="11" spans="1:3" x14ac:dyDescent="0.25">
      <c r="A11" s="44" t="s">
        <v>89</v>
      </c>
      <c r="B11" s="14">
        <f>+Tabulador!$D$6</f>
        <v>0</v>
      </c>
      <c r="C11" s="1"/>
    </row>
    <row r="12" spans="1:3" x14ac:dyDescent="0.25">
      <c r="A12" s="44" t="s">
        <v>90</v>
      </c>
      <c r="B12" s="14">
        <f>+Tabulador!$D$7</f>
        <v>0</v>
      </c>
      <c r="C12" s="1"/>
    </row>
    <row r="13" spans="1:3" x14ac:dyDescent="0.25">
      <c r="A13" s="44" t="s">
        <v>91</v>
      </c>
      <c r="B13" s="43">
        <f>+Tabulador!$D$9</f>
        <v>0</v>
      </c>
      <c r="C13" s="1"/>
    </row>
    <row r="14" spans="1:3" x14ac:dyDescent="0.25">
      <c r="A14" s="44" t="s">
        <v>92</v>
      </c>
      <c r="B14" s="14">
        <f>+Tabulador!$D$8</f>
        <v>0</v>
      </c>
      <c r="C14" s="1"/>
    </row>
    <row r="15" spans="1:3" x14ac:dyDescent="0.25">
      <c r="A15" s="44" t="s">
        <v>93</v>
      </c>
      <c r="B15" s="14">
        <f>+Tabulador!$D$10</f>
        <v>0</v>
      </c>
      <c r="C15" s="1"/>
    </row>
    <row r="16" spans="1:3" x14ac:dyDescent="0.25">
      <c r="A16" s="44" t="s">
        <v>94</v>
      </c>
      <c r="B16" s="14">
        <f>+Tabulador!$D$11</f>
        <v>0</v>
      </c>
      <c r="C16" s="1"/>
    </row>
    <row r="17" spans="1:3" x14ac:dyDescent="0.25">
      <c r="A17" s="44" t="s">
        <v>95</v>
      </c>
      <c r="B17" s="14">
        <f>+Tabulador!$D$12</f>
        <v>0</v>
      </c>
      <c r="C17" s="1"/>
    </row>
    <row r="18" spans="1:3" x14ac:dyDescent="0.25">
      <c r="A18" s="44" t="s">
        <v>96</v>
      </c>
      <c r="B18" s="14">
        <f>+Tabulador!$D$13</f>
        <v>0</v>
      </c>
      <c r="C18" s="1"/>
    </row>
    <row r="19" spans="1:3" x14ac:dyDescent="0.25">
      <c r="A19" s="44" t="s">
        <v>97</v>
      </c>
      <c r="B19" s="14">
        <f>+Tabulador!$D$14</f>
        <v>0</v>
      </c>
      <c r="C19" s="1"/>
    </row>
    <row r="20" spans="1:3" x14ac:dyDescent="0.25">
      <c r="A20" s="44" t="s">
        <v>98</v>
      </c>
      <c r="B20" s="14">
        <f>+Tabulador!$D$16</f>
        <v>0</v>
      </c>
      <c r="C20" s="1"/>
    </row>
    <row r="21" spans="1:3" x14ac:dyDescent="0.25">
      <c r="A21" s="44" t="s">
        <v>99</v>
      </c>
      <c r="B21" s="14">
        <f>+Tabulador!$D$17</f>
        <v>0</v>
      </c>
      <c r="C21" s="1"/>
    </row>
    <row r="22" spans="1:3" x14ac:dyDescent="0.25">
      <c r="A22" s="44" t="s">
        <v>100</v>
      </c>
      <c r="B22" s="14">
        <f>+Tabulador!$D$18</f>
        <v>0</v>
      </c>
      <c r="C22" s="1"/>
    </row>
    <row r="23" spans="1:3" x14ac:dyDescent="0.25">
      <c r="A23" s="44" t="s">
        <v>101</v>
      </c>
      <c r="B23" s="14">
        <f>+Tabulador!$D$19</f>
        <v>0</v>
      </c>
      <c r="C23" s="1"/>
    </row>
    <row r="24" spans="1:3" x14ac:dyDescent="0.25">
      <c r="A24" s="44" t="s">
        <v>102</v>
      </c>
      <c r="B24" s="14">
        <f>+Tabulador!$D$21</f>
        <v>0</v>
      </c>
      <c r="C24" s="1"/>
    </row>
    <row r="25" spans="1:3" x14ac:dyDescent="0.25">
      <c r="A25" s="44" t="s">
        <v>103</v>
      </c>
      <c r="B25" s="14">
        <f>+Tabulador!$D$22</f>
        <v>0</v>
      </c>
      <c r="C25" s="1"/>
    </row>
    <row r="26" spans="1:3" x14ac:dyDescent="0.25">
      <c r="A26" s="44" t="s">
        <v>104</v>
      </c>
      <c r="B26" s="14">
        <f>+Tabulador!$D$23</f>
        <v>0</v>
      </c>
      <c r="C26" s="1"/>
    </row>
    <row r="27" spans="1:3" x14ac:dyDescent="0.25">
      <c r="A27" s="44" t="s">
        <v>105</v>
      </c>
      <c r="B27" s="14">
        <f>+Tabulador!$D$24</f>
        <v>0</v>
      </c>
      <c r="C27" s="1"/>
    </row>
    <row r="28" spans="1:3" x14ac:dyDescent="0.25">
      <c r="A28" s="44" t="s">
        <v>106</v>
      </c>
      <c r="B28" s="14">
        <f>+Tabulador!$D$25</f>
        <v>0</v>
      </c>
      <c r="C28" s="1"/>
    </row>
    <row r="29" spans="1:3" x14ac:dyDescent="0.25">
      <c r="A29" s="44" t="s">
        <v>107</v>
      </c>
      <c r="B29" s="14" t="str">
        <f>+'Horas Top LyV'!$W$2</f>
        <v>;;;;;;</v>
      </c>
      <c r="C29" s="1"/>
    </row>
    <row r="30" spans="1:3" x14ac:dyDescent="0.25">
      <c r="A30" s="44" t="s">
        <v>108</v>
      </c>
      <c r="B30" s="14">
        <f>+Tabulador!$D$31</f>
        <v>0</v>
      </c>
      <c r="C30" s="1"/>
    </row>
    <row r="31" spans="1:3" x14ac:dyDescent="0.25">
      <c r="A31" s="44" t="s">
        <v>109</v>
      </c>
      <c r="B31" s="14" t="str">
        <f>+'Horas Top Fin Semana'!$W$2</f>
        <v>;;;;;;;;;;;;;</v>
      </c>
      <c r="C31" s="1"/>
    </row>
    <row r="32" spans="1:3" x14ac:dyDescent="0.25">
      <c r="A32" s="44" t="s">
        <v>110</v>
      </c>
      <c r="B32" s="14">
        <f>+Tabulador!$D$37</f>
        <v>0</v>
      </c>
      <c r="C32" s="1"/>
    </row>
    <row r="33" spans="1:3" x14ac:dyDescent="0.25">
      <c r="A33" s="44" t="s">
        <v>111</v>
      </c>
      <c r="B33" s="14">
        <f>+Tabulador!$D$38</f>
        <v>0</v>
      </c>
      <c r="C33" s="1"/>
    </row>
    <row r="34" spans="1:3" x14ac:dyDescent="0.25">
      <c r="A34" s="44" t="s">
        <v>112</v>
      </c>
      <c r="B34" s="14">
        <f>+Tabulador!$D$39</f>
        <v>0</v>
      </c>
      <c r="C34" s="1"/>
    </row>
    <row r="35" spans="1:3" x14ac:dyDescent="0.25">
      <c r="A35" s="44" t="s">
        <v>113</v>
      </c>
      <c r="B35" s="14">
        <f>+Tabulador!$D$40</f>
        <v>0</v>
      </c>
      <c r="C35" s="1"/>
    </row>
  </sheetData>
  <conditionalFormatting sqref="A1:A1048576">
    <cfRule type="duplicateValues" dxfId="9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Z120"/>
  <sheetViews>
    <sheetView topLeftCell="M1" zoomScale="85" zoomScaleNormal="85" workbookViewId="0">
      <selection activeCell="V1" sqref="V1"/>
    </sheetView>
  </sheetViews>
  <sheetFormatPr baseColWidth="10" defaultRowHeight="15" x14ac:dyDescent="0.25"/>
  <cols>
    <col min="1" max="7" width="10.85546875" style="38" bestFit="1" customWidth="1"/>
    <col min="8" max="8" width="8" style="1" bestFit="1" customWidth="1"/>
    <col min="9" max="9" width="12.28515625" bestFit="1" customWidth="1"/>
    <col min="10" max="10" width="75.140625" bestFit="1" customWidth="1"/>
    <col min="11" max="11" width="11.42578125" style="1"/>
    <col min="12" max="12" width="15.7109375" style="1" bestFit="1" customWidth="1"/>
    <col min="13" max="19" width="11.7109375" bestFit="1" customWidth="1"/>
    <col min="20" max="20" width="8" bestFit="1" customWidth="1"/>
    <col min="21" max="21" width="8" style="1" customWidth="1"/>
    <col min="22" max="22" width="17.85546875" bestFit="1" customWidth="1"/>
    <col min="23" max="23" width="75.140625" style="1" bestFit="1" customWidth="1"/>
  </cols>
  <sheetData>
    <row r="1" spans="1:26" x14ac:dyDescent="0.25">
      <c r="A1" s="39" t="str">
        <f>Hora1</f>
        <v>12:00-14:00</v>
      </c>
      <c r="B1" s="39" t="str">
        <f>Hora2</f>
        <v>16:30-18:30</v>
      </c>
      <c r="C1" s="39" t="str">
        <f>Hora3</f>
        <v>17:00-19:00</v>
      </c>
      <c r="D1" s="39" t="str">
        <f>Hora4</f>
        <v>17:30-19:30</v>
      </c>
      <c r="E1" s="39" t="str">
        <f>Hora5</f>
        <v>18:00-20:00</v>
      </c>
      <c r="F1" s="39" t="str">
        <f>Hora6</f>
        <v>18:30-20:30</v>
      </c>
      <c r="G1" s="39" t="str">
        <f>Hora7</f>
        <v>19:00-21:00</v>
      </c>
      <c r="H1" s="39" t="s">
        <v>64</v>
      </c>
      <c r="I1" s="39" t="s">
        <v>64</v>
      </c>
      <c r="J1" s="39" t="s">
        <v>48</v>
      </c>
      <c r="L1" s="39" t="s">
        <v>66</v>
      </c>
      <c r="M1" s="39" t="str">
        <f>Hora1</f>
        <v>12:00-14:00</v>
      </c>
      <c r="N1" s="39" t="str">
        <f>Hora2</f>
        <v>16:30-18:30</v>
      </c>
      <c r="O1" s="39" t="str">
        <f>Hora3</f>
        <v>17:00-19:00</v>
      </c>
      <c r="P1" s="39" t="str">
        <f>Hora4</f>
        <v>17:30-19:30</v>
      </c>
      <c r="Q1" s="39" t="str">
        <f>Hora5</f>
        <v>18:00-20:00</v>
      </c>
      <c r="R1" s="39" t="str">
        <f>Hora6</f>
        <v>18:30-20:30</v>
      </c>
      <c r="S1" s="39" t="str">
        <f>Hora7</f>
        <v>19:00-21:00</v>
      </c>
      <c r="T1" s="40" t="s">
        <v>68</v>
      </c>
      <c r="V1" s="40" t="s">
        <v>64</v>
      </c>
      <c r="W1" s="40" t="s">
        <v>48</v>
      </c>
      <c r="Y1" s="40" t="s">
        <v>69</v>
      </c>
      <c r="Z1" s="40" t="s">
        <v>70</v>
      </c>
    </row>
    <row r="2" spans="1:26" x14ac:dyDescent="0.25">
      <c r="A2" s="38">
        <v>1</v>
      </c>
      <c r="B2" s="38">
        <v>2</v>
      </c>
      <c r="C2" s="38">
        <v>3</v>
      </c>
      <c r="D2" s="38">
        <v>4</v>
      </c>
      <c r="E2" s="38">
        <v>5</v>
      </c>
      <c r="F2" s="38">
        <v>6</v>
      </c>
      <c r="G2" s="38">
        <v>7</v>
      </c>
      <c r="H2" s="38" t="str">
        <f t="shared" ref="H2:H26" si="0">(A2&amp;B2&amp;C2&amp;D2&amp;E2&amp;F2&amp;G2)</f>
        <v>1234567</v>
      </c>
      <c r="I2" s="38" t="str">
        <f>("Hora_LyV"&amp;COUNTA($H$1:H2)-1)</f>
        <v>Hora_LyV1</v>
      </c>
      <c r="J2" s="42" t="str">
        <f t="shared" ref="J2:J33" si="1">TRIM((IFERROR(VLOOKUP($A2,Hora_LyV,2,1),"")&amp;";"&amp;IFERROR(VLOOKUP($B2,Hora_LyV,2,1),"")&amp;";"&amp;IFERROR(VLOOKUP($C2,Hora_LyV,2,1),"")&amp;";"&amp;IFERROR(VLOOKUP($D2,Hora_LyV,2,1),"")&amp;";"&amp;IFERROR(VLOOKUP($E2,Hora_LyV,2,1),"")&amp;";"&amp;IFERROR(VLOOKUP($F2,Hora_LyV,2,1),"")&amp;";"&amp;IFERROR(VLOOKUP($G2,Hora_LyV,2,1),"")))</f>
        <v>12:00-14:00;16:30-18:30;17:00-19:00;17:30-19:30;18:00-20:00;18:30-20:30;19:00-21:00</v>
      </c>
      <c r="L2" s="1" t="s">
        <v>67</v>
      </c>
      <c r="M2" s="38"/>
      <c r="N2" s="38"/>
      <c r="O2" s="38"/>
      <c r="P2" s="38"/>
      <c r="Q2" s="38"/>
      <c r="R2" s="38"/>
      <c r="S2" s="38"/>
      <c r="T2" s="38" t="str">
        <f>(M2&amp;N2&amp;O2&amp;P2&amp;Q2&amp;R2&amp;S2)</f>
        <v/>
      </c>
      <c r="U2" s="38"/>
      <c r="V2" s="41" t="str">
        <f>IFERROR(VLOOKUP(T2,$H$1:$I$6800,2,0),"Hora_LyV9")</f>
        <v>Hora_LyV119</v>
      </c>
      <c r="W2" s="41" t="str">
        <f>+VLOOKUP(V2,$I:$J,2,0)</f>
        <v>;;;;;;</v>
      </c>
      <c r="Y2" s="38">
        <v>1</v>
      </c>
      <c r="Z2" s="38" t="s">
        <v>65</v>
      </c>
    </row>
    <row r="3" spans="1:26" x14ac:dyDescent="0.25">
      <c r="A3" s="38">
        <v>1</v>
      </c>
      <c r="C3" s="38">
        <v>3</v>
      </c>
      <c r="D3" s="38">
        <v>4</v>
      </c>
      <c r="E3" s="38">
        <v>5</v>
      </c>
      <c r="F3" s="38">
        <v>6</v>
      </c>
      <c r="G3" s="38">
        <v>7</v>
      </c>
      <c r="H3" s="38" t="str">
        <f t="shared" si="0"/>
        <v>134567</v>
      </c>
      <c r="I3" s="38" t="str">
        <f>("Hora_LyV"&amp;COUNTA($H$1:H3)-1)</f>
        <v>Hora_LyV2</v>
      </c>
      <c r="J3" s="42" t="str">
        <f t="shared" si="1"/>
        <v>12:00-14:00;;17:00-19:00;17:30-19:30;18:00-20:00;18:30-20:30;19:00-21:00</v>
      </c>
      <c r="M3" s="1"/>
      <c r="N3" s="1"/>
      <c r="O3" s="1"/>
      <c r="P3" s="1"/>
      <c r="Q3" s="1"/>
      <c r="R3" s="1"/>
      <c r="S3" s="1"/>
      <c r="T3" s="1"/>
      <c r="V3" s="1"/>
      <c r="Y3" s="38">
        <v>2</v>
      </c>
      <c r="Z3" s="38" t="s">
        <v>71</v>
      </c>
    </row>
    <row r="4" spans="1:26" x14ac:dyDescent="0.25">
      <c r="A4" s="38">
        <v>1</v>
      </c>
      <c r="B4" s="38">
        <v>2</v>
      </c>
      <c r="D4" s="38">
        <v>4</v>
      </c>
      <c r="E4" s="38">
        <v>5</v>
      </c>
      <c r="F4" s="38">
        <v>6</v>
      </c>
      <c r="G4" s="38">
        <v>7</v>
      </c>
      <c r="H4" s="38" t="str">
        <f t="shared" si="0"/>
        <v>124567</v>
      </c>
      <c r="I4" s="38" t="str">
        <f>("Hora_LyV"&amp;COUNTA($H$1:H4)-1)</f>
        <v>Hora_LyV3</v>
      </c>
      <c r="J4" s="42" t="str">
        <f t="shared" si="1"/>
        <v>12:00-14:00;16:30-18:30;;17:30-19:30;18:00-20:00;18:30-20:30;19:00-21:00</v>
      </c>
      <c r="M4" s="1"/>
      <c r="N4" s="1"/>
      <c r="O4" s="1"/>
      <c r="P4" s="1"/>
      <c r="Q4" s="1"/>
      <c r="R4" s="1"/>
      <c r="S4" s="1"/>
      <c r="T4" s="1"/>
      <c r="V4" s="1"/>
      <c r="Y4" s="38">
        <v>3</v>
      </c>
      <c r="Z4" s="38" t="s">
        <v>72</v>
      </c>
    </row>
    <row r="5" spans="1:26" x14ac:dyDescent="0.25">
      <c r="A5" s="38">
        <v>1</v>
      </c>
      <c r="B5" s="38">
        <v>2</v>
      </c>
      <c r="C5" s="38">
        <v>3</v>
      </c>
      <c r="E5" s="38">
        <v>5</v>
      </c>
      <c r="F5" s="38">
        <v>6</v>
      </c>
      <c r="G5" s="38">
        <v>7</v>
      </c>
      <c r="H5" s="38" t="str">
        <f t="shared" si="0"/>
        <v>123567</v>
      </c>
      <c r="I5" s="38" t="str">
        <f>("Hora_LyV"&amp;COUNTA($H$1:H5)-1)</f>
        <v>Hora_LyV4</v>
      </c>
      <c r="J5" s="42" t="str">
        <f t="shared" si="1"/>
        <v>12:00-14:00;16:30-18:30;17:00-19:00;;18:00-20:00;18:30-20:30;19:00-21:00</v>
      </c>
      <c r="M5" s="1"/>
      <c r="N5" s="1"/>
      <c r="O5" s="1"/>
      <c r="P5" s="1"/>
      <c r="Q5" s="1"/>
      <c r="R5" s="1"/>
      <c r="S5" s="1"/>
      <c r="T5" s="1"/>
      <c r="V5" s="1"/>
      <c r="Y5" s="38">
        <v>4</v>
      </c>
      <c r="Z5" s="38" t="s">
        <v>73</v>
      </c>
    </row>
    <row r="6" spans="1:26" x14ac:dyDescent="0.25">
      <c r="A6" s="38">
        <v>1</v>
      </c>
      <c r="B6" s="38">
        <v>2</v>
      </c>
      <c r="C6" s="38">
        <v>3</v>
      </c>
      <c r="D6" s="38">
        <v>4</v>
      </c>
      <c r="F6" s="38">
        <v>6</v>
      </c>
      <c r="G6" s="38">
        <v>7</v>
      </c>
      <c r="H6" s="38" t="str">
        <f t="shared" si="0"/>
        <v>123467</v>
      </c>
      <c r="I6" s="38" t="str">
        <f>("Hora_LyV"&amp;COUNTA($H$1:H6)-1)</f>
        <v>Hora_LyV5</v>
      </c>
      <c r="J6" s="42" t="str">
        <f t="shared" si="1"/>
        <v>12:00-14:00;16:30-18:30;17:00-19:00;17:30-19:30;;18:30-20:30;19:00-21:00</v>
      </c>
      <c r="M6" s="1"/>
      <c r="N6" s="1"/>
      <c r="O6" s="1"/>
      <c r="P6" s="1"/>
      <c r="Q6" s="1"/>
      <c r="R6" s="1"/>
      <c r="S6" s="1"/>
      <c r="T6" s="1"/>
      <c r="V6" s="1"/>
      <c r="Y6" s="38">
        <v>5</v>
      </c>
      <c r="Z6" s="38" t="s">
        <v>74</v>
      </c>
    </row>
    <row r="7" spans="1:26" x14ac:dyDescent="0.25">
      <c r="A7" s="38">
        <v>1</v>
      </c>
      <c r="B7" s="38">
        <v>2</v>
      </c>
      <c r="C7" s="38">
        <v>3</v>
      </c>
      <c r="D7" s="38">
        <v>4</v>
      </c>
      <c r="E7" s="38">
        <v>5</v>
      </c>
      <c r="G7" s="38">
        <v>7</v>
      </c>
      <c r="H7" s="38" t="str">
        <f t="shared" si="0"/>
        <v>123457</v>
      </c>
      <c r="I7" s="38" t="str">
        <f>("Hora_LyV"&amp;COUNTA($H$1:H7)-1)</f>
        <v>Hora_LyV6</v>
      </c>
      <c r="J7" s="42" t="str">
        <f t="shared" si="1"/>
        <v>12:00-14:00;16:30-18:30;17:00-19:00;17:30-19:30;18:00-20:00;;19:00-21:00</v>
      </c>
      <c r="M7" s="1"/>
      <c r="N7" s="1"/>
      <c r="O7" s="1"/>
      <c r="P7" s="1"/>
      <c r="Q7" s="1"/>
      <c r="R7" s="1"/>
      <c r="S7" s="1"/>
      <c r="T7" s="1"/>
      <c r="V7" s="1"/>
      <c r="Y7" s="38">
        <v>6</v>
      </c>
      <c r="Z7" s="38" t="s">
        <v>75</v>
      </c>
    </row>
    <row r="8" spans="1:26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H8" s="38" t="str">
        <f t="shared" si="0"/>
        <v>123456</v>
      </c>
      <c r="I8" s="38" t="str">
        <f>("Hora_LyV"&amp;COUNTA($H$1:H8)-1)</f>
        <v>Hora_LyV7</v>
      </c>
      <c r="J8" s="42" t="str">
        <f t="shared" si="1"/>
        <v>12:00-14:00;16:30-18:30;17:00-19:00;17:30-19:30;18:00-20:00;18:30-20:30;</v>
      </c>
      <c r="M8" s="1"/>
      <c r="N8" s="1"/>
      <c r="O8" s="1"/>
      <c r="P8" s="1"/>
      <c r="Q8" s="1"/>
      <c r="R8" s="1"/>
      <c r="S8" s="1"/>
      <c r="T8" s="1"/>
      <c r="V8" s="1"/>
      <c r="Y8" s="38">
        <v>7</v>
      </c>
      <c r="Z8" s="38" t="s">
        <v>76</v>
      </c>
    </row>
    <row r="9" spans="1:26" x14ac:dyDescent="0.25">
      <c r="A9" s="38">
        <v>1</v>
      </c>
      <c r="H9" s="38" t="str">
        <f t="shared" si="0"/>
        <v>1</v>
      </c>
      <c r="I9" s="38" t="str">
        <f>("Hora_LyV"&amp;COUNTA($H$1:H9)-1)</f>
        <v>Hora_LyV8</v>
      </c>
      <c r="J9" s="42" t="str">
        <f t="shared" si="1"/>
        <v>12:00-14:00;;;;;;</v>
      </c>
      <c r="M9" s="1"/>
      <c r="N9" s="1"/>
      <c r="O9" s="1"/>
      <c r="P9" s="1"/>
      <c r="Q9" s="1"/>
      <c r="R9" s="1"/>
      <c r="S9" s="1"/>
      <c r="T9" s="1"/>
      <c r="V9" s="1"/>
    </row>
    <row r="10" spans="1:26" x14ac:dyDescent="0.25">
      <c r="B10" s="38">
        <v>2</v>
      </c>
      <c r="H10" s="38" t="str">
        <f t="shared" si="0"/>
        <v>2</v>
      </c>
      <c r="I10" s="38" t="str">
        <f>("Hora_LyV"&amp;COUNTA($H$1:H10)-1)</f>
        <v>Hora_LyV9</v>
      </c>
      <c r="J10" s="42" t="str">
        <f t="shared" si="1"/>
        <v>;16:30-18:30;;;;;</v>
      </c>
      <c r="M10" s="1"/>
      <c r="N10" s="1"/>
      <c r="O10" s="1"/>
      <c r="P10" s="1"/>
      <c r="Q10" s="1"/>
      <c r="R10" s="1"/>
      <c r="S10" s="1"/>
      <c r="T10" s="1"/>
    </row>
    <row r="11" spans="1:26" x14ac:dyDescent="0.25">
      <c r="C11" s="38">
        <v>3</v>
      </c>
      <c r="H11" s="38" t="str">
        <f t="shared" si="0"/>
        <v>3</v>
      </c>
      <c r="I11" s="38" t="str">
        <f>("Hora_LyV"&amp;COUNTA($H$1:H11)-1)</f>
        <v>Hora_LyV10</v>
      </c>
      <c r="J11" s="42" t="str">
        <f t="shared" si="1"/>
        <v>;;17:00-19:00;;;;</v>
      </c>
    </row>
    <row r="12" spans="1:26" x14ac:dyDescent="0.25">
      <c r="D12" s="38">
        <v>4</v>
      </c>
      <c r="H12" s="38" t="str">
        <f t="shared" si="0"/>
        <v>4</v>
      </c>
      <c r="I12" s="38" t="str">
        <f>("Hora_LyV"&amp;COUNTA($H$1:H12)-1)</f>
        <v>Hora_LyV11</v>
      </c>
      <c r="J12" s="42" t="str">
        <f t="shared" si="1"/>
        <v>;;;17:30-19:30;;;</v>
      </c>
    </row>
    <row r="13" spans="1:26" x14ac:dyDescent="0.25">
      <c r="E13" s="38">
        <v>5</v>
      </c>
      <c r="H13" s="38" t="str">
        <f t="shared" si="0"/>
        <v>5</v>
      </c>
      <c r="I13" s="38" t="str">
        <f>("Hora_LyV"&amp;COUNTA($H$1:H13)-1)</f>
        <v>Hora_LyV12</v>
      </c>
      <c r="J13" s="42" t="str">
        <f t="shared" si="1"/>
        <v>;;;;18:00-20:00;;</v>
      </c>
    </row>
    <row r="14" spans="1:26" x14ac:dyDescent="0.25">
      <c r="F14" s="38">
        <v>6</v>
      </c>
      <c r="H14" s="38" t="str">
        <f t="shared" si="0"/>
        <v>6</v>
      </c>
      <c r="I14" s="38" t="str">
        <f>("Hora_LyV"&amp;COUNTA($H$1:H14)-1)</f>
        <v>Hora_LyV13</v>
      </c>
      <c r="J14" s="42" t="str">
        <f t="shared" si="1"/>
        <v>;;;;;18:30-20:30;</v>
      </c>
    </row>
    <row r="15" spans="1:26" x14ac:dyDescent="0.25">
      <c r="G15" s="38">
        <v>7</v>
      </c>
      <c r="H15" s="38" t="str">
        <f t="shared" si="0"/>
        <v>7</v>
      </c>
      <c r="I15" s="38" t="str">
        <f>("Hora_LyV"&amp;COUNTA($H$1:H15)-1)</f>
        <v>Hora_LyV14</v>
      </c>
      <c r="J15" s="42" t="str">
        <f t="shared" si="1"/>
        <v>;;;;;;19:00-21:00</v>
      </c>
    </row>
    <row r="16" spans="1:26" x14ac:dyDescent="0.25">
      <c r="A16" s="38">
        <v>1</v>
      </c>
      <c r="B16" s="38">
        <v>2</v>
      </c>
      <c r="H16" s="38" t="str">
        <f t="shared" si="0"/>
        <v>12</v>
      </c>
      <c r="I16" s="38" t="str">
        <f>("Hora_LyV"&amp;COUNTA($H$1:H16)-1)</f>
        <v>Hora_LyV15</v>
      </c>
      <c r="J16" s="42" t="str">
        <f t="shared" si="1"/>
        <v>12:00-14:00;16:30-18:30;;;;;</v>
      </c>
    </row>
    <row r="17" spans="1:10" x14ac:dyDescent="0.25">
      <c r="A17" s="38">
        <v>1</v>
      </c>
      <c r="C17" s="38">
        <v>3</v>
      </c>
      <c r="H17" s="38" t="str">
        <f t="shared" si="0"/>
        <v>13</v>
      </c>
      <c r="I17" s="38" t="str">
        <f>("Hora_LyV"&amp;COUNTA($H$1:H17)-1)</f>
        <v>Hora_LyV16</v>
      </c>
      <c r="J17" s="42" t="str">
        <f t="shared" si="1"/>
        <v>12:00-14:00;;17:00-19:00;;;;</v>
      </c>
    </row>
    <row r="18" spans="1:10" x14ac:dyDescent="0.25">
      <c r="A18" s="38">
        <v>1</v>
      </c>
      <c r="D18" s="38">
        <v>4</v>
      </c>
      <c r="H18" s="38" t="str">
        <f t="shared" si="0"/>
        <v>14</v>
      </c>
      <c r="I18" s="38" t="str">
        <f>("Hora_LyV"&amp;COUNTA($H$1:H18)-1)</f>
        <v>Hora_LyV17</v>
      </c>
      <c r="J18" s="42" t="str">
        <f t="shared" si="1"/>
        <v>12:00-14:00;;;17:30-19:30;;;</v>
      </c>
    </row>
    <row r="19" spans="1:10" x14ac:dyDescent="0.25">
      <c r="A19" s="38">
        <v>1</v>
      </c>
      <c r="E19" s="38">
        <v>5</v>
      </c>
      <c r="H19" s="38" t="str">
        <f t="shared" si="0"/>
        <v>15</v>
      </c>
      <c r="I19" s="38" t="str">
        <f>("Hora_LyV"&amp;COUNTA($H$1:H19)-1)</f>
        <v>Hora_LyV18</v>
      </c>
      <c r="J19" s="42" t="str">
        <f t="shared" si="1"/>
        <v>12:00-14:00;;;;18:00-20:00;;</v>
      </c>
    </row>
    <row r="20" spans="1:10" x14ac:dyDescent="0.25">
      <c r="A20" s="38">
        <v>1</v>
      </c>
      <c r="F20" s="38">
        <v>6</v>
      </c>
      <c r="H20" s="38" t="str">
        <f t="shared" si="0"/>
        <v>16</v>
      </c>
      <c r="I20" s="38" t="str">
        <f>("Hora_LyV"&amp;COUNTA($H$1:H20)-1)</f>
        <v>Hora_LyV19</v>
      </c>
      <c r="J20" s="42" t="str">
        <f t="shared" si="1"/>
        <v>12:00-14:00;;;;;18:30-20:30;</v>
      </c>
    </row>
    <row r="21" spans="1:10" x14ac:dyDescent="0.25">
      <c r="A21" s="38">
        <v>1</v>
      </c>
      <c r="G21" s="38">
        <v>7</v>
      </c>
      <c r="H21" s="38" t="str">
        <f t="shared" si="0"/>
        <v>17</v>
      </c>
      <c r="I21" s="38" t="str">
        <f>("Hora_LyV"&amp;COUNTA($H$1:H21)-1)</f>
        <v>Hora_LyV20</v>
      </c>
      <c r="J21" s="42" t="str">
        <f t="shared" si="1"/>
        <v>12:00-14:00;;;;;;19:00-21:00</v>
      </c>
    </row>
    <row r="22" spans="1:10" x14ac:dyDescent="0.25">
      <c r="B22" s="38">
        <v>2</v>
      </c>
      <c r="C22" s="38">
        <v>3</v>
      </c>
      <c r="H22" s="38" t="str">
        <f t="shared" si="0"/>
        <v>23</v>
      </c>
      <c r="I22" s="38" t="str">
        <f>("Hora_LyV"&amp;COUNTA($H$1:H22)-1)</f>
        <v>Hora_LyV21</v>
      </c>
      <c r="J22" s="42" t="str">
        <f t="shared" si="1"/>
        <v>;16:30-18:30;17:00-19:00;;;;</v>
      </c>
    </row>
    <row r="23" spans="1:10" x14ac:dyDescent="0.25">
      <c r="B23" s="38">
        <v>2</v>
      </c>
      <c r="D23" s="38">
        <v>4</v>
      </c>
      <c r="H23" s="38" t="str">
        <f t="shared" si="0"/>
        <v>24</v>
      </c>
      <c r="I23" s="38" t="str">
        <f>("Hora_LyV"&amp;COUNTA($H$1:H23)-1)</f>
        <v>Hora_LyV22</v>
      </c>
      <c r="J23" s="42" t="str">
        <f t="shared" si="1"/>
        <v>;16:30-18:30;;17:30-19:30;;;</v>
      </c>
    </row>
    <row r="24" spans="1:10" x14ac:dyDescent="0.25">
      <c r="B24" s="38">
        <v>2</v>
      </c>
      <c r="E24" s="38">
        <v>5</v>
      </c>
      <c r="H24" s="38" t="str">
        <f t="shared" si="0"/>
        <v>25</v>
      </c>
      <c r="I24" s="38" t="str">
        <f>("Hora_LyV"&amp;COUNTA($H$1:H24)-1)</f>
        <v>Hora_LyV23</v>
      </c>
      <c r="J24" s="42" t="str">
        <f t="shared" si="1"/>
        <v>;16:30-18:30;;;18:00-20:00;;</v>
      </c>
    </row>
    <row r="25" spans="1:10" x14ac:dyDescent="0.25">
      <c r="B25" s="38">
        <v>2</v>
      </c>
      <c r="F25" s="38">
        <v>6</v>
      </c>
      <c r="H25" s="38" t="str">
        <f t="shared" si="0"/>
        <v>26</v>
      </c>
      <c r="I25" s="38" t="str">
        <f>("Hora_LyV"&amp;COUNTA($H$1:H25)-1)</f>
        <v>Hora_LyV24</v>
      </c>
      <c r="J25" s="42" t="str">
        <f t="shared" si="1"/>
        <v>;16:30-18:30;;;;18:30-20:30;</v>
      </c>
    </row>
    <row r="26" spans="1:10" x14ac:dyDescent="0.25">
      <c r="B26" s="38">
        <v>2</v>
      </c>
      <c r="G26" s="38">
        <v>7</v>
      </c>
      <c r="H26" s="38" t="str">
        <f t="shared" si="0"/>
        <v>27</v>
      </c>
      <c r="I26" s="38" t="str">
        <f>("Hora_LyV"&amp;COUNTA($H$1:H26)-1)</f>
        <v>Hora_LyV25</v>
      </c>
      <c r="J26" s="42" t="str">
        <f t="shared" si="1"/>
        <v>;16:30-18:30;;;;;19:00-21:00</v>
      </c>
    </row>
    <row r="27" spans="1:10" x14ac:dyDescent="0.25">
      <c r="C27" s="38">
        <v>3</v>
      </c>
      <c r="D27" s="38">
        <v>4</v>
      </c>
      <c r="H27" s="38" t="str">
        <f>(A27&amp;B27&amp;C27&amp;D27&amp;E27&amp;F27&amp;G27)</f>
        <v>34</v>
      </c>
      <c r="I27" s="38" t="str">
        <f>("Hora_LyV"&amp;COUNTA($H$1:H27)-1)</f>
        <v>Hora_LyV26</v>
      </c>
      <c r="J27" s="42" t="str">
        <f t="shared" si="1"/>
        <v>;;17:00-19:00;17:30-19:30;;;</v>
      </c>
    </row>
    <row r="28" spans="1:10" x14ac:dyDescent="0.25">
      <c r="C28" s="38">
        <v>3</v>
      </c>
      <c r="E28" s="38">
        <v>5</v>
      </c>
      <c r="H28" s="38" t="str">
        <f>(A28&amp;B28&amp;C28&amp;D28&amp;E28&amp;F28&amp;G28)</f>
        <v>35</v>
      </c>
      <c r="I28" s="38" t="str">
        <f>("Hora_LyV"&amp;COUNTA($H$1:H28)-1)</f>
        <v>Hora_LyV27</v>
      </c>
      <c r="J28" s="42" t="str">
        <f t="shared" si="1"/>
        <v>;;17:00-19:00;;18:00-20:00;;</v>
      </c>
    </row>
    <row r="29" spans="1:10" x14ac:dyDescent="0.25">
      <c r="C29" s="38">
        <v>3</v>
      </c>
      <c r="F29" s="38">
        <v>6</v>
      </c>
      <c r="H29" s="38" t="str">
        <f>(A29&amp;B29&amp;C29&amp;D29&amp;E29&amp;F29&amp;G29)</f>
        <v>36</v>
      </c>
      <c r="I29" s="38" t="str">
        <f>("Hora_LyV"&amp;COUNTA($H$1:H29)-1)</f>
        <v>Hora_LyV28</v>
      </c>
      <c r="J29" s="42" t="str">
        <f t="shared" si="1"/>
        <v>;;17:00-19:00;;;18:30-20:30;</v>
      </c>
    </row>
    <row r="30" spans="1:10" x14ac:dyDescent="0.25">
      <c r="C30" s="38">
        <v>3</v>
      </c>
      <c r="G30" s="38">
        <v>7</v>
      </c>
      <c r="H30" s="38" t="str">
        <f>(A30&amp;B30&amp;C30&amp;D30&amp;E30&amp;F30&amp;G30)</f>
        <v>37</v>
      </c>
      <c r="I30" s="38" t="str">
        <f>("Hora_LyV"&amp;COUNTA($H$1:H30)-1)</f>
        <v>Hora_LyV29</v>
      </c>
      <c r="J30" s="42" t="str">
        <f t="shared" si="1"/>
        <v>;;17:00-19:00;;;;19:00-21:00</v>
      </c>
    </row>
    <row r="31" spans="1:10" x14ac:dyDescent="0.25">
      <c r="D31" s="38">
        <v>4</v>
      </c>
      <c r="E31" s="38">
        <v>5</v>
      </c>
      <c r="H31" s="38" t="str">
        <f t="shared" ref="H31:H43" si="2">(A31&amp;B31&amp;C31&amp;D31&amp;E31&amp;F31&amp;G31)</f>
        <v>45</v>
      </c>
      <c r="I31" s="38" t="str">
        <f>("Hora_LyV"&amp;COUNTA($H$1:H31)-1)</f>
        <v>Hora_LyV30</v>
      </c>
      <c r="J31" s="42" t="str">
        <f t="shared" si="1"/>
        <v>;;;17:30-19:30;18:00-20:00;;</v>
      </c>
    </row>
    <row r="32" spans="1:10" x14ac:dyDescent="0.25">
      <c r="D32" s="38">
        <v>4</v>
      </c>
      <c r="F32" s="38">
        <v>6</v>
      </c>
      <c r="H32" s="38" t="str">
        <f t="shared" si="2"/>
        <v>46</v>
      </c>
      <c r="I32" s="38" t="str">
        <f>("Hora_LyV"&amp;COUNTA($H$1:H32)-1)</f>
        <v>Hora_LyV31</v>
      </c>
      <c r="J32" s="42" t="str">
        <f t="shared" si="1"/>
        <v>;;;17:30-19:30;;18:30-20:30;</v>
      </c>
    </row>
    <row r="33" spans="1:10" x14ac:dyDescent="0.25">
      <c r="D33" s="38">
        <v>4</v>
      </c>
      <c r="G33" s="38">
        <v>7</v>
      </c>
      <c r="H33" s="38" t="str">
        <f t="shared" si="2"/>
        <v>47</v>
      </c>
      <c r="I33" s="38" t="str">
        <f>("Hora_LyV"&amp;COUNTA($H$1:H33)-1)</f>
        <v>Hora_LyV32</v>
      </c>
      <c r="J33" s="42" t="str">
        <f t="shared" si="1"/>
        <v>;;;17:30-19:30;;;19:00-21:00</v>
      </c>
    </row>
    <row r="34" spans="1:10" x14ac:dyDescent="0.25">
      <c r="E34" s="38">
        <v>5</v>
      </c>
      <c r="F34" s="38">
        <v>6</v>
      </c>
      <c r="H34" s="38" t="str">
        <f t="shared" si="2"/>
        <v>56</v>
      </c>
      <c r="I34" s="38" t="str">
        <f>("Hora_LyV"&amp;COUNTA($H$1:H34)-1)</f>
        <v>Hora_LyV33</v>
      </c>
      <c r="J34" s="42" t="str">
        <f t="shared" ref="J34:J65" si="3">TRIM((IFERROR(VLOOKUP($A34,Hora_LyV,2,1),"")&amp;";"&amp;IFERROR(VLOOKUP($B34,Hora_LyV,2,1),"")&amp;";"&amp;IFERROR(VLOOKUP($C34,Hora_LyV,2,1),"")&amp;";"&amp;IFERROR(VLOOKUP($D34,Hora_LyV,2,1),"")&amp;";"&amp;IFERROR(VLOOKUP($E34,Hora_LyV,2,1),"")&amp;";"&amp;IFERROR(VLOOKUP($F34,Hora_LyV,2,1),"")&amp;";"&amp;IFERROR(VLOOKUP($G34,Hora_LyV,2,1),"")))</f>
        <v>;;;;18:00-20:00;18:30-20:30;</v>
      </c>
    </row>
    <row r="35" spans="1:10" x14ac:dyDescent="0.25">
      <c r="E35" s="38">
        <v>5</v>
      </c>
      <c r="G35" s="38">
        <v>7</v>
      </c>
      <c r="H35" s="38" t="str">
        <f t="shared" si="2"/>
        <v>57</v>
      </c>
      <c r="I35" s="38" t="str">
        <f>("Hora_LyV"&amp;COUNTA($H$1:H35)-1)</f>
        <v>Hora_LyV34</v>
      </c>
      <c r="J35" s="42" t="str">
        <f t="shared" si="3"/>
        <v>;;;;18:00-20:00;;19:00-21:00</v>
      </c>
    </row>
    <row r="36" spans="1:10" x14ac:dyDescent="0.25">
      <c r="F36" s="38">
        <v>6</v>
      </c>
      <c r="G36" s="38">
        <v>7</v>
      </c>
      <c r="H36" s="38" t="str">
        <f t="shared" si="2"/>
        <v>67</v>
      </c>
      <c r="I36" s="38" t="str">
        <f>("Hora_LyV"&amp;COUNTA($H$1:H36)-1)</f>
        <v>Hora_LyV35</v>
      </c>
      <c r="J36" s="42" t="str">
        <f t="shared" si="3"/>
        <v>;;;;;18:30-20:30;19:00-21:00</v>
      </c>
    </row>
    <row r="37" spans="1:10" x14ac:dyDescent="0.25">
      <c r="A37" s="38">
        <v>1</v>
      </c>
      <c r="B37" s="38">
        <v>2</v>
      </c>
      <c r="C37" s="38">
        <v>3</v>
      </c>
      <c r="H37" s="38" t="str">
        <f t="shared" si="2"/>
        <v>123</v>
      </c>
      <c r="I37" s="38" t="str">
        <f>("Hora_LyV"&amp;COUNTA($H$1:H37)-1)</f>
        <v>Hora_LyV36</v>
      </c>
      <c r="J37" s="42" t="str">
        <f t="shared" si="3"/>
        <v>12:00-14:00;16:30-18:30;17:00-19:00;;;;</v>
      </c>
    </row>
    <row r="38" spans="1:10" x14ac:dyDescent="0.25">
      <c r="A38" s="38">
        <v>1</v>
      </c>
      <c r="B38" s="38">
        <v>2</v>
      </c>
      <c r="C38" s="38">
        <v>3</v>
      </c>
      <c r="D38" s="38">
        <v>4</v>
      </c>
      <c r="H38" s="38" t="str">
        <f t="shared" si="2"/>
        <v>1234</v>
      </c>
      <c r="I38" s="38" t="str">
        <f>("Hora_LyV"&amp;COUNTA($H$1:H38)-1)</f>
        <v>Hora_LyV37</v>
      </c>
      <c r="J38" s="42" t="str">
        <f t="shared" si="3"/>
        <v>12:00-14:00;16:30-18:30;17:00-19:00;17:30-19:30;;;</v>
      </c>
    </row>
    <row r="39" spans="1:10" x14ac:dyDescent="0.25">
      <c r="A39" s="38">
        <v>1</v>
      </c>
      <c r="B39" s="38">
        <v>2</v>
      </c>
      <c r="C39" s="38">
        <v>3</v>
      </c>
      <c r="D39" s="38">
        <v>4</v>
      </c>
      <c r="E39" s="38">
        <v>5</v>
      </c>
      <c r="H39" s="38" t="str">
        <f t="shared" si="2"/>
        <v>12345</v>
      </c>
      <c r="I39" s="38" t="str">
        <f>("Hora_LyV"&amp;COUNTA($H$1:H39)-1)</f>
        <v>Hora_LyV38</v>
      </c>
      <c r="J39" s="42" t="str">
        <f t="shared" si="3"/>
        <v>12:00-14:00;16:30-18:30;17:00-19:00;17:30-19:30;18:00-20:00;;</v>
      </c>
    </row>
    <row r="40" spans="1:10" x14ac:dyDescent="0.25">
      <c r="B40" s="38">
        <v>2</v>
      </c>
      <c r="C40" s="38">
        <v>3</v>
      </c>
      <c r="D40" s="38">
        <v>4</v>
      </c>
      <c r="E40" s="38">
        <v>5</v>
      </c>
      <c r="F40" s="38">
        <v>6</v>
      </c>
      <c r="H40" s="38" t="str">
        <f t="shared" si="2"/>
        <v>23456</v>
      </c>
      <c r="I40" s="38" t="str">
        <f>("Hora_LyV"&amp;COUNTA($H$1:H40)-1)</f>
        <v>Hora_LyV39</v>
      </c>
      <c r="J40" s="42" t="str">
        <f t="shared" si="3"/>
        <v>;16:30-18:30;17:00-19:00;17:30-19:30;18:00-20:00;18:30-20:30;</v>
      </c>
    </row>
    <row r="41" spans="1:10" x14ac:dyDescent="0.25">
      <c r="B41" s="38">
        <v>2</v>
      </c>
      <c r="C41" s="38">
        <v>3</v>
      </c>
      <c r="D41" s="38">
        <v>4</v>
      </c>
      <c r="E41" s="38">
        <v>5</v>
      </c>
      <c r="F41" s="38">
        <v>6</v>
      </c>
      <c r="G41" s="38">
        <v>7</v>
      </c>
      <c r="H41" s="38" t="str">
        <f t="shared" si="2"/>
        <v>234567</v>
      </c>
      <c r="I41" s="38" t="str">
        <f>("Hora_LyV"&amp;COUNTA($H$1:H41)-1)</f>
        <v>Hora_LyV40</v>
      </c>
      <c r="J41" s="42" t="str">
        <f t="shared" si="3"/>
        <v>;16:30-18:30;17:00-19:00;17:30-19:30;18:00-20:00;18:30-20:30;19:00-21:00</v>
      </c>
    </row>
    <row r="42" spans="1:10" x14ac:dyDescent="0.25">
      <c r="B42" s="38">
        <v>2</v>
      </c>
      <c r="C42" s="38">
        <v>3</v>
      </c>
      <c r="D42" s="38">
        <v>4</v>
      </c>
      <c r="H42" s="38" t="str">
        <f t="shared" si="2"/>
        <v>234</v>
      </c>
      <c r="I42" s="38" t="str">
        <f>("Hora_LyV"&amp;COUNTA($H$1:H42)-1)</f>
        <v>Hora_LyV41</v>
      </c>
      <c r="J42" s="42" t="str">
        <f t="shared" si="3"/>
        <v>;16:30-18:30;17:00-19:00;17:30-19:30;;;</v>
      </c>
    </row>
    <row r="43" spans="1:10" x14ac:dyDescent="0.25">
      <c r="B43" s="38">
        <v>2</v>
      </c>
      <c r="C43" s="38">
        <v>3</v>
      </c>
      <c r="D43" s="38">
        <v>4</v>
      </c>
      <c r="E43" s="38">
        <v>5</v>
      </c>
      <c r="H43" s="38" t="str">
        <f t="shared" si="2"/>
        <v>2345</v>
      </c>
      <c r="I43" s="38" t="str">
        <f>("Hora_LyV"&amp;COUNTA($H$1:H43)-1)</f>
        <v>Hora_LyV42</v>
      </c>
      <c r="J43" s="42" t="str">
        <f t="shared" si="3"/>
        <v>;16:30-18:30;17:00-19:00;17:30-19:30;18:00-20:00;;</v>
      </c>
    </row>
    <row r="44" spans="1:10" x14ac:dyDescent="0.25">
      <c r="C44" s="38">
        <v>3</v>
      </c>
      <c r="D44" s="38">
        <v>4</v>
      </c>
      <c r="E44" s="38">
        <v>5</v>
      </c>
      <c r="H44" s="38" t="str">
        <f t="shared" ref="H44:H57" si="4">(A44&amp;B44&amp;C44&amp;D44&amp;E44&amp;F44&amp;G44)</f>
        <v>345</v>
      </c>
      <c r="I44" s="38" t="str">
        <f>("Hora_LyV"&amp;COUNTA($H$1:H44)-1)</f>
        <v>Hora_LyV43</v>
      </c>
      <c r="J44" s="42" t="str">
        <f t="shared" si="3"/>
        <v>;;17:00-19:00;17:30-19:30;18:00-20:00;;</v>
      </c>
    </row>
    <row r="45" spans="1:10" x14ac:dyDescent="0.25">
      <c r="E45" s="38">
        <v>5</v>
      </c>
      <c r="F45" s="38">
        <v>6</v>
      </c>
      <c r="G45" s="38">
        <v>7</v>
      </c>
      <c r="H45" s="38" t="str">
        <f t="shared" si="4"/>
        <v>567</v>
      </c>
      <c r="I45" s="38" t="str">
        <f>("Hora_LyV"&amp;COUNTA($H$1:H45)-1)</f>
        <v>Hora_LyV44</v>
      </c>
      <c r="J45" s="42" t="str">
        <f t="shared" si="3"/>
        <v>;;;;18:00-20:00;18:30-20:30;19:00-21:00</v>
      </c>
    </row>
    <row r="46" spans="1:10" x14ac:dyDescent="0.25">
      <c r="A46" s="38">
        <v>1</v>
      </c>
      <c r="F46" s="38">
        <v>6</v>
      </c>
      <c r="G46" s="38">
        <v>7</v>
      </c>
      <c r="H46" s="38" t="str">
        <f t="shared" si="4"/>
        <v>167</v>
      </c>
      <c r="I46" s="38" t="str">
        <f>("Hora_LyV"&amp;COUNTA($H$1:H46)-1)</f>
        <v>Hora_LyV45</v>
      </c>
      <c r="J46" s="42" t="str">
        <f t="shared" si="3"/>
        <v>12:00-14:00;;;;;18:30-20:30;19:00-21:00</v>
      </c>
    </row>
    <row r="47" spans="1:10" x14ac:dyDescent="0.25">
      <c r="B47" s="38">
        <v>2</v>
      </c>
      <c r="F47" s="38">
        <v>6</v>
      </c>
      <c r="G47" s="38">
        <v>7</v>
      </c>
      <c r="H47" s="38" t="str">
        <f t="shared" si="4"/>
        <v>267</v>
      </c>
      <c r="I47" s="38" t="str">
        <f>("Hora_LyV"&amp;COUNTA($H$1:H47)-1)</f>
        <v>Hora_LyV46</v>
      </c>
      <c r="J47" s="42" t="str">
        <f t="shared" si="3"/>
        <v>;16:30-18:30;;;;18:30-20:30;19:00-21:00</v>
      </c>
    </row>
    <row r="48" spans="1:10" x14ac:dyDescent="0.25">
      <c r="C48" s="38">
        <v>3</v>
      </c>
      <c r="F48" s="38">
        <v>6</v>
      </c>
      <c r="G48" s="38">
        <v>7</v>
      </c>
      <c r="H48" s="38" t="str">
        <f t="shared" si="4"/>
        <v>367</v>
      </c>
      <c r="I48" s="38" t="str">
        <f>("Hora_LyV"&amp;COUNTA($H$1:H48)-1)</f>
        <v>Hora_LyV47</v>
      </c>
      <c r="J48" s="42" t="str">
        <f t="shared" si="3"/>
        <v>;;17:00-19:00;;;18:30-20:30;19:00-21:00</v>
      </c>
    </row>
    <row r="49" spans="1:10" x14ac:dyDescent="0.25">
      <c r="D49" s="38">
        <v>4</v>
      </c>
      <c r="F49" s="38">
        <v>6</v>
      </c>
      <c r="G49" s="38">
        <v>7</v>
      </c>
      <c r="H49" s="38" t="str">
        <f t="shared" si="4"/>
        <v>467</v>
      </c>
      <c r="I49" s="38" t="str">
        <f>("Hora_LyV"&amp;COUNTA($H$1:H49)-1)</f>
        <v>Hora_LyV48</v>
      </c>
      <c r="J49" s="42" t="str">
        <f t="shared" si="3"/>
        <v>;;;17:30-19:30;;18:30-20:30;19:00-21:00</v>
      </c>
    </row>
    <row r="50" spans="1:10" x14ac:dyDescent="0.25">
      <c r="A50" s="38">
        <v>1</v>
      </c>
      <c r="B50" s="38">
        <v>2</v>
      </c>
      <c r="F50" s="38">
        <v>6</v>
      </c>
      <c r="G50" s="38">
        <v>7</v>
      </c>
      <c r="H50" s="38" t="str">
        <f t="shared" si="4"/>
        <v>1267</v>
      </c>
      <c r="I50" s="38" t="str">
        <f>("Hora_LyV"&amp;COUNTA($H$1:H50)-1)</f>
        <v>Hora_LyV49</v>
      </c>
      <c r="J50" s="42" t="str">
        <f t="shared" si="3"/>
        <v>12:00-14:00;16:30-18:30;;;;18:30-20:30;19:00-21:00</v>
      </c>
    </row>
    <row r="51" spans="1:10" x14ac:dyDescent="0.25">
      <c r="A51" s="38">
        <v>1</v>
      </c>
      <c r="C51" s="38">
        <v>3</v>
      </c>
      <c r="G51" s="38">
        <v>7</v>
      </c>
      <c r="H51" s="38" t="str">
        <f t="shared" si="4"/>
        <v>137</v>
      </c>
      <c r="I51" s="38" t="str">
        <f>("Hora_LyV"&amp;COUNTA($H$1:H51)-1)</f>
        <v>Hora_LyV50</v>
      </c>
      <c r="J51" s="42" t="str">
        <f t="shared" si="3"/>
        <v>12:00-14:00;;17:00-19:00;;;;19:00-21:00</v>
      </c>
    </row>
    <row r="52" spans="1:10" x14ac:dyDescent="0.25">
      <c r="A52" s="38">
        <v>1</v>
      </c>
      <c r="D52" s="38">
        <v>4</v>
      </c>
      <c r="G52" s="38">
        <v>7</v>
      </c>
      <c r="H52" s="38" t="str">
        <f t="shared" si="4"/>
        <v>147</v>
      </c>
      <c r="I52" s="38" t="str">
        <f>("Hora_LyV"&amp;COUNTA($H$1:H52)-1)</f>
        <v>Hora_LyV51</v>
      </c>
      <c r="J52" s="42" t="str">
        <f t="shared" si="3"/>
        <v>12:00-14:00;;;17:30-19:30;;;19:00-21:00</v>
      </c>
    </row>
    <row r="53" spans="1:10" x14ac:dyDescent="0.25">
      <c r="A53" s="38">
        <v>1</v>
      </c>
      <c r="E53" s="38">
        <v>5</v>
      </c>
      <c r="G53" s="38">
        <v>7</v>
      </c>
      <c r="H53" s="38" t="str">
        <f t="shared" si="4"/>
        <v>157</v>
      </c>
      <c r="I53" s="38" t="str">
        <f>("Hora_LyV"&amp;COUNTA($H$1:H53)-1)</f>
        <v>Hora_LyV52</v>
      </c>
      <c r="J53" s="42" t="str">
        <f t="shared" si="3"/>
        <v>12:00-14:00;;;;18:00-20:00;;19:00-21:00</v>
      </c>
    </row>
    <row r="54" spans="1:10" x14ac:dyDescent="0.25">
      <c r="B54" s="38">
        <v>2</v>
      </c>
      <c r="C54" s="38">
        <v>3</v>
      </c>
      <c r="G54" s="38">
        <v>7</v>
      </c>
      <c r="H54" s="38" t="str">
        <f t="shared" si="4"/>
        <v>237</v>
      </c>
      <c r="I54" s="38" t="str">
        <f>("Hora_LyV"&amp;COUNTA($H$1:H54)-1)</f>
        <v>Hora_LyV53</v>
      </c>
      <c r="J54" s="42" t="str">
        <f t="shared" si="3"/>
        <v>;16:30-18:30;17:00-19:00;;;;19:00-21:00</v>
      </c>
    </row>
    <row r="55" spans="1:10" x14ac:dyDescent="0.25">
      <c r="B55" s="38">
        <v>2</v>
      </c>
      <c r="D55" s="38">
        <v>4</v>
      </c>
      <c r="G55" s="38">
        <v>7</v>
      </c>
      <c r="H55" s="38" t="str">
        <f t="shared" si="4"/>
        <v>247</v>
      </c>
      <c r="I55" s="38" t="str">
        <f>("Hora_LyV"&amp;COUNTA($H$1:H55)-1)</f>
        <v>Hora_LyV54</v>
      </c>
      <c r="J55" s="42" t="str">
        <f t="shared" si="3"/>
        <v>;16:30-18:30;;17:30-19:30;;;19:00-21:00</v>
      </c>
    </row>
    <row r="56" spans="1:10" x14ac:dyDescent="0.25">
      <c r="B56" s="38">
        <v>2</v>
      </c>
      <c r="E56" s="38">
        <v>5</v>
      </c>
      <c r="G56" s="38">
        <v>7</v>
      </c>
      <c r="H56" s="38" t="str">
        <f t="shared" si="4"/>
        <v>257</v>
      </c>
      <c r="I56" s="38" t="str">
        <f>("Hora_LyV"&amp;COUNTA($H$1:H56)-1)</f>
        <v>Hora_LyV55</v>
      </c>
      <c r="J56" s="42" t="str">
        <f t="shared" si="3"/>
        <v>;16:30-18:30;;;18:00-20:00;;19:00-21:00</v>
      </c>
    </row>
    <row r="57" spans="1:10" x14ac:dyDescent="0.25">
      <c r="B57" s="38">
        <v>2</v>
      </c>
      <c r="E57" s="38">
        <v>5</v>
      </c>
      <c r="F57" s="38">
        <v>6</v>
      </c>
      <c r="G57" s="38">
        <v>7</v>
      </c>
      <c r="H57" s="38" t="str">
        <f t="shared" si="4"/>
        <v>2567</v>
      </c>
      <c r="I57" s="38" t="str">
        <f>("Hora_LyV"&amp;COUNTA($H$1:H57)-1)</f>
        <v>Hora_LyV56</v>
      </c>
      <c r="J57" s="42" t="str">
        <f t="shared" si="3"/>
        <v>;16:30-18:30;;;18:00-20:00;18:30-20:30;19:00-21:00</v>
      </c>
    </row>
    <row r="58" spans="1:10" x14ac:dyDescent="0.25">
      <c r="A58" s="38">
        <v>1</v>
      </c>
      <c r="B58" s="38">
        <v>2</v>
      </c>
      <c r="C58" s="38">
        <v>3</v>
      </c>
      <c r="F58" s="38">
        <v>6</v>
      </c>
      <c r="G58" s="38">
        <v>7</v>
      </c>
      <c r="H58" s="38" t="str">
        <f t="shared" ref="H58:H119" si="5">(A58&amp;B58&amp;C58&amp;D58&amp;E58&amp;F58&amp;G58)</f>
        <v>12367</v>
      </c>
      <c r="I58" s="38" t="str">
        <f>("Hora_LyV"&amp;COUNTA($H$1:H58)-1)</f>
        <v>Hora_LyV57</v>
      </c>
      <c r="J58" s="42" t="str">
        <f t="shared" si="3"/>
        <v>12:00-14:00;16:30-18:30;17:00-19:00;;;18:30-20:30;19:00-21:00</v>
      </c>
    </row>
    <row r="59" spans="1:10" x14ac:dyDescent="0.25">
      <c r="A59" s="38">
        <v>1</v>
      </c>
      <c r="B59" s="38">
        <v>2</v>
      </c>
      <c r="D59" s="38">
        <v>4</v>
      </c>
      <c r="F59" s="38">
        <v>6</v>
      </c>
      <c r="G59" s="38">
        <v>7</v>
      </c>
      <c r="H59" s="38" t="str">
        <f t="shared" si="5"/>
        <v>12467</v>
      </c>
      <c r="I59" s="38" t="str">
        <f>("Hora_LyV"&amp;COUNTA($H$1:H59)-1)</f>
        <v>Hora_LyV58</v>
      </c>
      <c r="J59" s="42" t="str">
        <f t="shared" si="3"/>
        <v>12:00-14:00;16:30-18:30;;17:30-19:30;;18:30-20:30;19:00-21:00</v>
      </c>
    </row>
    <row r="60" spans="1:10" x14ac:dyDescent="0.25">
      <c r="A60" s="38">
        <v>1</v>
      </c>
      <c r="B60" s="38">
        <v>2</v>
      </c>
      <c r="D60" s="38">
        <v>4</v>
      </c>
      <c r="G60" s="38">
        <v>7</v>
      </c>
      <c r="H60" s="38" t="str">
        <f t="shared" si="5"/>
        <v>1247</v>
      </c>
      <c r="I60" s="38" t="str">
        <f>("Hora_LyV"&amp;COUNTA($H$1:H60)-1)</f>
        <v>Hora_LyV59</v>
      </c>
      <c r="J60" s="42" t="str">
        <f t="shared" si="3"/>
        <v>12:00-14:00;16:30-18:30;;17:30-19:30;;;19:00-21:00</v>
      </c>
    </row>
    <row r="61" spans="1:10" x14ac:dyDescent="0.25">
      <c r="A61" s="38">
        <v>1</v>
      </c>
      <c r="D61" s="38">
        <v>4</v>
      </c>
      <c r="F61" s="38">
        <v>6</v>
      </c>
      <c r="G61" s="38">
        <v>7</v>
      </c>
      <c r="H61" s="38" t="str">
        <f t="shared" si="5"/>
        <v>1467</v>
      </c>
      <c r="I61" s="38" t="str">
        <f>("Hora_LyV"&amp;COUNTA($H$1:H61)-1)</f>
        <v>Hora_LyV60</v>
      </c>
      <c r="J61" s="42" t="str">
        <f t="shared" si="3"/>
        <v>12:00-14:00;;;17:30-19:30;;18:30-20:30;19:00-21:00</v>
      </c>
    </row>
    <row r="62" spans="1:10" x14ac:dyDescent="0.25">
      <c r="A62" s="38">
        <v>1</v>
      </c>
      <c r="C62" s="38">
        <v>3</v>
      </c>
      <c r="D62" s="38">
        <v>4</v>
      </c>
      <c r="F62" s="38">
        <v>6</v>
      </c>
      <c r="G62" s="38">
        <v>7</v>
      </c>
      <c r="H62" s="38" t="str">
        <f t="shared" si="5"/>
        <v>13467</v>
      </c>
      <c r="I62" s="38" t="str">
        <f>("Hora_LyV"&amp;COUNTA($H$1:H62)-1)</f>
        <v>Hora_LyV61</v>
      </c>
      <c r="J62" s="42" t="str">
        <f t="shared" si="3"/>
        <v>12:00-14:00;;17:00-19:00;17:30-19:30;;18:30-20:30;19:00-21:00</v>
      </c>
    </row>
    <row r="63" spans="1:10" x14ac:dyDescent="0.25">
      <c r="A63" s="38">
        <v>1</v>
      </c>
      <c r="C63" s="38">
        <v>3</v>
      </c>
      <c r="D63" s="38">
        <v>4</v>
      </c>
      <c r="E63" s="38">
        <v>5</v>
      </c>
      <c r="F63" s="38">
        <v>6</v>
      </c>
      <c r="H63" s="38" t="str">
        <f t="shared" si="5"/>
        <v>13456</v>
      </c>
      <c r="I63" s="38" t="str">
        <f>("Hora_LyV"&amp;COUNTA($H$1:H63)-1)</f>
        <v>Hora_LyV62</v>
      </c>
      <c r="J63" s="42" t="str">
        <f t="shared" si="3"/>
        <v>12:00-14:00;;17:00-19:00;17:30-19:30;18:00-20:00;18:30-20:30;</v>
      </c>
    </row>
    <row r="64" spans="1:10" x14ac:dyDescent="0.25">
      <c r="A64" s="38">
        <v>1</v>
      </c>
      <c r="C64" s="38">
        <v>3</v>
      </c>
      <c r="D64" s="38">
        <v>4</v>
      </c>
      <c r="E64" s="38">
        <v>5</v>
      </c>
      <c r="H64" s="38" t="str">
        <f t="shared" si="5"/>
        <v>1345</v>
      </c>
      <c r="I64" s="38" t="str">
        <f>("Hora_LyV"&amp;COUNTA($H$1:H64)-1)</f>
        <v>Hora_LyV63</v>
      </c>
      <c r="J64" s="42" t="str">
        <f t="shared" si="3"/>
        <v>12:00-14:00;;17:00-19:00;17:30-19:30;18:00-20:00;;</v>
      </c>
    </row>
    <row r="65" spans="1:10" x14ac:dyDescent="0.25">
      <c r="A65" s="38">
        <v>1</v>
      </c>
      <c r="C65" s="38">
        <v>3</v>
      </c>
      <c r="E65" s="38">
        <v>5</v>
      </c>
      <c r="H65" s="38" t="str">
        <f t="shared" si="5"/>
        <v>135</v>
      </c>
      <c r="I65" s="38" t="str">
        <f>("Hora_LyV"&amp;COUNTA($H$1:H65)-1)</f>
        <v>Hora_LyV64</v>
      </c>
      <c r="J65" s="42" t="str">
        <f t="shared" si="3"/>
        <v>12:00-14:00;;17:00-19:00;;18:00-20:00;;</v>
      </c>
    </row>
    <row r="66" spans="1:10" x14ac:dyDescent="0.25">
      <c r="A66" s="38">
        <v>1</v>
      </c>
      <c r="B66" s="38">
        <v>2</v>
      </c>
      <c r="E66" s="38">
        <v>5</v>
      </c>
      <c r="H66" s="38" t="str">
        <f t="shared" si="5"/>
        <v>125</v>
      </c>
      <c r="I66" s="38" t="str">
        <f>("Hora_LyV"&amp;COUNTA($H$1:H66)-1)</f>
        <v>Hora_LyV65</v>
      </c>
      <c r="J66" s="42" t="str">
        <f t="shared" ref="J66:J97" si="6">TRIM((IFERROR(VLOOKUP($A66,Hora_LyV,2,1),"")&amp;";"&amp;IFERROR(VLOOKUP($B66,Hora_LyV,2,1),"")&amp;";"&amp;IFERROR(VLOOKUP($C66,Hora_LyV,2,1),"")&amp;";"&amp;IFERROR(VLOOKUP($D66,Hora_LyV,2,1),"")&amp;";"&amp;IFERROR(VLOOKUP($E66,Hora_LyV,2,1),"")&amp;";"&amp;IFERROR(VLOOKUP($F66,Hora_LyV,2,1),"")&amp;";"&amp;IFERROR(VLOOKUP($G66,Hora_LyV,2,1),"")))</f>
        <v>12:00-14:00;16:30-18:30;;;18:00-20:00;;</v>
      </c>
    </row>
    <row r="67" spans="1:10" x14ac:dyDescent="0.25">
      <c r="A67" s="38">
        <v>1</v>
      </c>
      <c r="B67" s="38">
        <v>2</v>
      </c>
      <c r="F67" s="38">
        <v>6</v>
      </c>
      <c r="H67" s="38" t="str">
        <f t="shared" si="5"/>
        <v>126</v>
      </c>
      <c r="I67" s="38" t="str">
        <f>("Hora_LyV"&amp;COUNTA($H$1:H67)-1)</f>
        <v>Hora_LyV66</v>
      </c>
      <c r="J67" s="42" t="str">
        <f t="shared" si="6"/>
        <v>12:00-14:00;16:30-18:30;;;;18:30-20:30;</v>
      </c>
    </row>
    <row r="68" spans="1:10" x14ac:dyDescent="0.25">
      <c r="A68" s="38">
        <v>1</v>
      </c>
      <c r="E68" s="38">
        <v>5</v>
      </c>
      <c r="F68" s="38">
        <v>6</v>
      </c>
      <c r="G68" s="38">
        <v>7</v>
      </c>
      <c r="H68" s="38" t="str">
        <f t="shared" si="5"/>
        <v>1567</v>
      </c>
      <c r="I68" s="38" t="str">
        <f>("Hora_LyV"&amp;COUNTA($H$1:H68)-1)</f>
        <v>Hora_LyV67</v>
      </c>
      <c r="J68" s="42" t="str">
        <f t="shared" si="6"/>
        <v>12:00-14:00;;;;18:00-20:00;18:30-20:30;19:00-21:00</v>
      </c>
    </row>
    <row r="69" spans="1:10" x14ac:dyDescent="0.25">
      <c r="C69" s="38">
        <v>3</v>
      </c>
      <c r="E69" s="38">
        <v>5</v>
      </c>
      <c r="F69" s="38">
        <v>6</v>
      </c>
      <c r="G69" s="38">
        <v>7</v>
      </c>
      <c r="H69" s="38" t="str">
        <f t="shared" si="5"/>
        <v>3567</v>
      </c>
      <c r="I69" s="38" t="str">
        <f>("Hora_LyV"&amp;COUNTA($H$1:H69)-1)</f>
        <v>Hora_LyV68</v>
      </c>
      <c r="J69" s="42" t="str">
        <f t="shared" si="6"/>
        <v>;;17:00-19:00;;18:00-20:00;18:30-20:30;19:00-21:00</v>
      </c>
    </row>
    <row r="70" spans="1:10" x14ac:dyDescent="0.25">
      <c r="D70" s="38">
        <v>4</v>
      </c>
      <c r="E70" s="38">
        <v>5</v>
      </c>
      <c r="F70" s="38">
        <v>6</v>
      </c>
      <c r="G70" s="38">
        <v>7</v>
      </c>
      <c r="H70" s="38" t="str">
        <f t="shared" si="5"/>
        <v>4567</v>
      </c>
      <c r="I70" s="38" t="str">
        <f>("Hora_LyV"&amp;COUNTA($H$1:H70)-1)</f>
        <v>Hora_LyV69</v>
      </c>
      <c r="J70" s="42" t="str">
        <f t="shared" si="6"/>
        <v>;;;17:30-19:30;18:00-20:00;18:30-20:30;19:00-21:00</v>
      </c>
    </row>
    <row r="71" spans="1:10" x14ac:dyDescent="0.25">
      <c r="B71" s="38">
        <v>2</v>
      </c>
      <c r="C71" s="38">
        <v>3</v>
      </c>
      <c r="D71" s="38">
        <v>4</v>
      </c>
      <c r="E71" s="38">
        <v>5</v>
      </c>
      <c r="G71" s="38">
        <v>7</v>
      </c>
      <c r="H71" s="38" t="str">
        <f t="shared" si="5"/>
        <v>23457</v>
      </c>
      <c r="I71" s="38" t="str">
        <f>("Hora_LyV"&amp;COUNTA($H$1:H71)-1)</f>
        <v>Hora_LyV70</v>
      </c>
      <c r="J71" s="42" t="str">
        <f t="shared" si="6"/>
        <v>;16:30-18:30;17:00-19:00;17:30-19:30;18:00-20:00;;19:00-21:00</v>
      </c>
    </row>
    <row r="72" spans="1:10" x14ac:dyDescent="0.25">
      <c r="B72" s="38">
        <v>2</v>
      </c>
      <c r="D72" s="38">
        <v>4</v>
      </c>
      <c r="E72" s="38">
        <v>5</v>
      </c>
      <c r="F72" s="38">
        <v>6</v>
      </c>
      <c r="G72" s="38">
        <v>7</v>
      </c>
      <c r="H72" s="38" t="str">
        <f t="shared" si="5"/>
        <v>24567</v>
      </c>
      <c r="I72" s="38" t="str">
        <f>("Hora_LyV"&amp;COUNTA($H$1:H72)-1)</f>
        <v>Hora_LyV71</v>
      </c>
      <c r="J72" s="42" t="str">
        <f t="shared" si="6"/>
        <v>;16:30-18:30;;17:30-19:30;18:00-20:00;18:30-20:30;19:00-21:00</v>
      </c>
    </row>
    <row r="73" spans="1:10" x14ac:dyDescent="0.25">
      <c r="B73" s="38">
        <v>2</v>
      </c>
      <c r="C73" s="38">
        <v>3</v>
      </c>
      <c r="E73" s="38">
        <v>5</v>
      </c>
      <c r="F73" s="38">
        <v>6</v>
      </c>
      <c r="G73" s="38">
        <v>7</v>
      </c>
      <c r="H73" s="38" t="str">
        <f t="shared" si="5"/>
        <v>23567</v>
      </c>
      <c r="I73" s="38" t="str">
        <f>("Hora_LyV"&amp;COUNTA($H$1:H73)-1)</f>
        <v>Hora_LyV72</v>
      </c>
      <c r="J73" s="42" t="str">
        <f t="shared" si="6"/>
        <v>;16:30-18:30;17:00-19:00;;18:00-20:00;18:30-20:30;19:00-21:00</v>
      </c>
    </row>
    <row r="74" spans="1:10" x14ac:dyDescent="0.25">
      <c r="B74" s="38">
        <v>2</v>
      </c>
      <c r="C74" s="38">
        <v>3</v>
      </c>
      <c r="D74" s="38">
        <v>4</v>
      </c>
      <c r="F74" s="38">
        <v>6</v>
      </c>
      <c r="G74" s="38">
        <v>7</v>
      </c>
      <c r="H74" s="38" t="str">
        <f t="shared" si="5"/>
        <v>23467</v>
      </c>
      <c r="I74" s="38" t="str">
        <f>("Hora_LyV"&amp;COUNTA($H$1:H74)-1)</f>
        <v>Hora_LyV73</v>
      </c>
      <c r="J74" s="42" t="str">
        <f t="shared" si="6"/>
        <v>;16:30-18:30;17:00-19:00;17:30-19:30;;18:30-20:30;19:00-21:00</v>
      </c>
    </row>
    <row r="75" spans="1:10" x14ac:dyDescent="0.25">
      <c r="B75" s="38">
        <v>2</v>
      </c>
      <c r="D75" s="38">
        <v>4</v>
      </c>
      <c r="E75" s="38">
        <v>5</v>
      </c>
      <c r="H75" s="38" t="str">
        <f t="shared" si="5"/>
        <v>245</v>
      </c>
      <c r="I75" s="38" t="str">
        <f>("Hora_LyV"&amp;COUNTA($H$1:H75)-1)</f>
        <v>Hora_LyV74</v>
      </c>
      <c r="J75" s="42" t="str">
        <f t="shared" si="6"/>
        <v>;16:30-18:30;;17:30-19:30;18:00-20:00;;</v>
      </c>
    </row>
    <row r="76" spans="1:10" x14ac:dyDescent="0.25">
      <c r="B76" s="38">
        <v>2</v>
      </c>
      <c r="D76" s="38">
        <v>4</v>
      </c>
      <c r="E76" s="38">
        <v>5</v>
      </c>
      <c r="F76" s="38">
        <v>6</v>
      </c>
      <c r="H76" s="38" t="str">
        <f t="shared" si="5"/>
        <v>2456</v>
      </c>
      <c r="I76" s="38" t="str">
        <f>("Hora_LyV"&amp;COUNTA($H$1:H76)-1)</f>
        <v>Hora_LyV75</v>
      </c>
      <c r="J76" s="42" t="str">
        <f t="shared" si="6"/>
        <v>;16:30-18:30;;17:30-19:30;18:00-20:00;18:30-20:30;</v>
      </c>
    </row>
    <row r="77" spans="1:10" x14ac:dyDescent="0.25">
      <c r="B77" s="38">
        <v>2</v>
      </c>
      <c r="D77" s="38">
        <v>4</v>
      </c>
      <c r="F77" s="38">
        <v>6</v>
      </c>
      <c r="H77" s="38" t="str">
        <f t="shared" si="5"/>
        <v>246</v>
      </c>
      <c r="I77" s="38" t="str">
        <f>("Hora_LyV"&amp;COUNTA($H$1:H77)-1)</f>
        <v>Hora_LyV76</v>
      </c>
      <c r="J77" s="42" t="str">
        <f t="shared" si="6"/>
        <v>;16:30-18:30;;17:30-19:30;;18:30-20:30;</v>
      </c>
    </row>
    <row r="78" spans="1:10" x14ac:dyDescent="0.25">
      <c r="B78" s="38">
        <v>2</v>
      </c>
      <c r="C78" s="38">
        <v>3</v>
      </c>
      <c r="E78" s="38">
        <v>5</v>
      </c>
      <c r="G78" s="38">
        <v>7</v>
      </c>
      <c r="H78" s="38" t="str">
        <f t="shared" si="5"/>
        <v>2357</v>
      </c>
      <c r="I78" s="38" t="str">
        <f>("Hora_LyV"&amp;COUNTA($H$1:H78)-1)</f>
        <v>Hora_LyV77</v>
      </c>
      <c r="J78" s="42" t="str">
        <f t="shared" si="6"/>
        <v>;16:30-18:30;17:00-19:00;;18:00-20:00;;19:00-21:00</v>
      </c>
    </row>
    <row r="79" spans="1:10" x14ac:dyDescent="0.25">
      <c r="A79" s="38">
        <v>1</v>
      </c>
      <c r="D79" s="38">
        <v>4</v>
      </c>
      <c r="E79" s="38">
        <v>5</v>
      </c>
      <c r="H79" s="38" t="str">
        <f t="shared" si="5"/>
        <v>145</v>
      </c>
      <c r="I79" s="38" t="str">
        <f>("Hora_LyV"&amp;COUNTA($H$1:H79)-1)</f>
        <v>Hora_LyV78</v>
      </c>
      <c r="J79" s="42" t="str">
        <f t="shared" si="6"/>
        <v>12:00-14:00;;;17:30-19:30;18:00-20:00;;</v>
      </c>
    </row>
    <row r="80" spans="1:10" x14ac:dyDescent="0.25">
      <c r="A80" s="38">
        <v>1</v>
      </c>
      <c r="C80" s="38">
        <v>3</v>
      </c>
      <c r="D80" s="38">
        <v>4</v>
      </c>
      <c r="H80" s="38" t="str">
        <f t="shared" si="5"/>
        <v>134</v>
      </c>
      <c r="I80" s="38" t="str">
        <f>("Hora_LyV"&amp;COUNTA($H$1:H80)-1)</f>
        <v>Hora_LyV79</v>
      </c>
      <c r="J80" s="42" t="str">
        <f t="shared" si="6"/>
        <v>12:00-14:00;;17:00-19:00;17:30-19:30;;;</v>
      </c>
    </row>
    <row r="81" spans="1:10" x14ac:dyDescent="0.25">
      <c r="A81" s="38">
        <v>1</v>
      </c>
      <c r="B81" s="38">
        <v>2</v>
      </c>
      <c r="D81" s="38">
        <v>4</v>
      </c>
      <c r="H81" s="38" t="str">
        <f t="shared" si="5"/>
        <v>124</v>
      </c>
      <c r="I81" s="38" t="str">
        <f>("Hora_LyV"&amp;COUNTA($H$1:H81)-1)</f>
        <v>Hora_LyV80</v>
      </c>
      <c r="J81" s="42" t="str">
        <f t="shared" si="6"/>
        <v>12:00-14:00;16:30-18:30;;17:30-19:30;;;</v>
      </c>
    </row>
    <row r="82" spans="1:10" x14ac:dyDescent="0.25">
      <c r="A82" s="38">
        <v>1</v>
      </c>
      <c r="C82" s="38">
        <v>3</v>
      </c>
      <c r="F82" s="38">
        <v>6</v>
      </c>
      <c r="H82" s="38" t="str">
        <f t="shared" si="5"/>
        <v>136</v>
      </c>
      <c r="I82" s="38" t="str">
        <f>("Hora_LyV"&amp;COUNTA($H$1:H82)-1)</f>
        <v>Hora_LyV81</v>
      </c>
      <c r="J82" s="42" t="str">
        <f t="shared" si="6"/>
        <v>12:00-14:00;;17:00-19:00;;;18:30-20:30;</v>
      </c>
    </row>
    <row r="83" spans="1:10" x14ac:dyDescent="0.25">
      <c r="A83" s="38">
        <v>1</v>
      </c>
      <c r="D83" s="38">
        <v>4</v>
      </c>
      <c r="F83" s="38">
        <v>6</v>
      </c>
      <c r="H83" s="38" t="str">
        <f t="shared" si="5"/>
        <v>146</v>
      </c>
      <c r="I83" s="38" t="str">
        <f>("Hora_LyV"&amp;COUNTA($H$1:H83)-1)</f>
        <v>Hora_LyV82</v>
      </c>
      <c r="J83" s="42" t="str">
        <f t="shared" si="6"/>
        <v>12:00-14:00;;;17:30-19:30;;18:30-20:30;</v>
      </c>
    </row>
    <row r="84" spans="1:10" x14ac:dyDescent="0.25">
      <c r="A84" s="38">
        <v>1</v>
      </c>
      <c r="E84" s="38">
        <v>5</v>
      </c>
      <c r="F84" s="38">
        <v>6</v>
      </c>
      <c r="H84" s="38" t="str">
        <f t="shared" si="5"/>
        <v>156</v>
      </c>
      <c r="I84" s="38" t="str">
        <f>("Hora_LyV"&amp;COUNTA($H$1:H84)-1)</f>
        <v>Hora_LyV83</v>
      </c>
      <c r="J84" s="42" t="str">
        <f t="shared" si="6"/>
        <v>12:00-14:00;;;;18:00-20:00;18:30-20:30;</v>
      </c>
    </row>
    <row r="85" spans="1:10" x14ac:dyDescent="0.25">
      <c r="A85" s="38">
        <v>1</v>
      </c>
      <c r="B85" s="38">
        <v>2</v>
      </c>
      <c r="C85" s="38">
        <v>3</v>
      </c>
      <c r="D85" s="38">
        <v>4</v>
      </c>
      <c r="G85" s="38">
        <v>7</v>
      </c>
      <c r="H85" s="38" t="str">
        <f t="shared" si="5"/>
        <v>12347</v>
      </c>
      <c r="I85" s="38" t="str">
        <f>("Hora_LyV"&amp;COUNTA($H$1:H85)-1)</f>
        <v>Hora_LyV84</v>
      </c>
      <c r="J85" s="42" t="str">
        <f t="shared" si="6"/>
        <v>12:00-14:00;16:30-18:30;17:00-19:00;17:30-19:30;;;19:00-21:00</v>
      </c>
    </row>
    <row r="86" spans="1:10" x14ac:dyDescent="0.25">
      <c r="A86" s="38">
        <v>1</v>
      </c>
      <c r="B86" s="38">
        <v>2</v>
      </c>
      <c r="C86" s="38">
        <v>3</v>
      </c>
      <c r="D86" s="38">
        <v>4</v>
      </c>
      <c r="F86" s="38">
        <v>6</v>
      </c>
      <c r="H86" s="38" t="str">
        <f t="shared" si="5"/>
        <v>12346</v>
      </c>
      <c r="I86" s="38" t="str">
        <f>("Hora_LyV"&amp;COUNTA($H$1:H86)-1)</f>
        <v>Hora_LyV85</v>
      </c>
      <c r="J86" s="42" t="str">
        <f t="shared" si="6"/>
        <v>12:00-14:00;16:30-18:30;17:00-19:00;17:30-19:30;;18:30-20:30;</v>
      </c>
    </row>
    <row r="87" spans="1:10" x14ac:dyDescent="0.25">
      <c r="C87" s="38">
        <v>3</v>
      </c>
      <c r="D87" s="38">
        <v>4</v>
      </c>
      <c r="E87" s="38">
        <v>5</v>
      </c>
      <c r="F87" s="38">
        <v>6</v>
      </c>
      <c r="H87" s="38" t="str">
        <f t="shared" si="5"/>
        <v>3456</v>
      </c>
      <c r="I87" s="38" t="str">
        <f>("Hora_LyV"&amp;COUNTA($H$1:H87)-1)</f>
        <v>Hora_LyV86</v>
      </c>
      <c r="J87" s="42" t="str">
        <f t="shared" si="6"/>
        <v>;;17:00-19:00;17:30-19:30;18:00-20:00;18:30-20:30;</v>
      </c>
    </row>
    <row r="88" spans="1:10" x14ac:dyDescent="0.25">
      <c r="D88" s="38">
        <v>4</v>
      </c>
      <c r="E88" s="38">
        <v>5</v>
      </c>
      <c r="F88" s="38">
        <v>6</v>
      </c>
      <c r="H88" s="38" t="str">
        <f t="shared" si="5"/>
        <v>456</v>
      </c>
      <c r="I88" s="38" t="str">
        <f>("Hora_LyV"&amp;COUNTA($H$1:H88)-1)</f>
        <v>Hora_LyV87</v>
      </c>
      <c r="J88" s="42" t="str">
        <f t="shared" si="6"/>
        <v>;;;17:30-19:30;18:00-20:00;18:30-20:30;</v>
      </c>
    </row>
    <row r="89" spans="1:10" x14ac:dyDescent="0.25">
      <c r="C89" s="38">
        <v>3</v>
      </c>
      <c r="E89" s="38">
        <v>5</v>
      </c>
      <c r="F89" s="38">
        <v>6</v>
      </c>
      <c r="H89" s="38" t="str">
        <f t="shared" si="5"/>
        <v>356</v>
      </c>
      <c r="I89" s="38" t="str">
        <f>("Hora_LyV"&amp;COUNTA($H$1:H89)-1)</f>
        <v>Hora_LyV88</v>
      </c>
      <c r="J89" s="42" t="str">
        <f t="shared" si="6"/>
        <v>;;17:00-19:00;;18:00-20:00;18:30-20:30;</v>
      </c>
    </row>
    <row r="90" spans="1:10" x14ac:dyDescent="0.25">
      <c r="C90" s="38">
        <v>3</v>
      </c>
      <c r="E90" s="38">
        <v>5</v>
      </c>
      <c r="G90" s="38">
        <v>7</v>
      </c>
      <c r="H90" s="38" t="str">
        <f t="shared" si="5"/>
        <v>357</v>
      </c>
      <c r="I90" s="38" t="str">
        <f>("Hora_LyV"&amp;COUNTA($H$1:H90)-1)</f>
        <v>Hora_LyV89</v>
      </c>
      <c r="J90" s="42" t="str">
        <f t="shared" si="6"/>
        <v>;;17:00-19:00;;18:00-20:00;;19:00-21:00</v>
      </c>
    </row>
    <row r="91" spans="1:10" x14ac:dyDescent="0.25">
      <c r="A91" s="38">
        <v>1</v>
      </c>
      <c r="B91" s="38">
        <v>2</v>
      </c>
      <c r="E91" s="38">
        <v>5</v>
      </c>
      <c r="F91" s="38">
        <v>6</v>
      </c>
      <c r="G91" s="38">
        <v>7</v>
      </c>
      <c r="H91" s="38" t="str">
        <f t="shared" si="5"/>
        <v>12567</v>
      </c>
      <c r="I91" s="38" t="str">
        <f>("Hora_LyV"&amp;COUNTA($H$1:H91)-1)</f>
        <v>Hora_LyV90</v>
      </c>
      <c r="J91" s="42" t="str">
        <f t="shared" si="6"/>
        <v>12:00-14:00;16:30-18:30;;;18:00-20:00;18:30-20:30;19:00-21:00</v>
      </c>
    </row>
    <row r="92" spans="1:10" x14ac:dyDescent="0.25">
      <c r="A92" s="38">
        <v>1</v>
      </c>
      <c r="B92" s="38">
        <v>2</v>
      </c>
      <c r="E92" s="38">
        <v>5</v>
      </c>
      <c r="G92" s="38">
        <v>7</v>
      </c>
      <c r="H92" s="38" t="str">
        <f t="shared" si="5"/>
        <v>1257</v>
      </c>
      <c r="I92" s="38" t="str">
        <f>("Hora_LyV"&amp;COUNTA($H$1:H92)-1)</f>
        <v>Hora_LyV91</v>
      </c>
      <c r="J92" s="42" t="str">
        <f t="shared" si="6"/>
        <v>12:00-14:00;16:30-18:30;;;18:00-20:00;;19:00-21:00</v>
      </c>
    </row>
    <row r="93" spans="1:10" x14ac:dyDescent="0.25">
      <c r="A93" s="38">
        <v>1</v>
      </c>
      <c r="B93" s="38">
        <v>2</v>
      </c>
      <c r="G93" s="38">
        <v>7</v>
      </c>
      <c r="H93" s="38" t="str">
        <f t="shared" si="5"/>
        <v>127</v>
      </c>
      <c r="I93" s="38" t="str">
        <f>("Hora_LyV"&amp;COUNTA($H$1:H93)-1)</f>
        <v>Hora_LyV92</v>
      </c>
      <c r="J93" s="42" t="str">
        <f t="shared" si="6"/>
        <v>12:00-14:00;16:30-18:30;;;;;19:00-21:00</v>
      </c>
    </row>
    <row r="94" spans="1:10" x14ac:dyDescent="0.25">
      <c r="A94" s="38">
        <v>1</v>
      </c>
      <c r="B94" s="38">
        <v>2</v>
      </c>
      <c r="C94" s="38">
        <v>3</v>
      </c>
      <c r="G94" s="38">
        <v>7</v>
      </c>
      <c r="H94" s="38" t="str">
        <f t="shared" si="5"/>
        <v>1237</v>
      </c>
      <c r="I94" s="38" t="str">
        <f>("Hora_LyV"&amp;COUNTA($H$1:H94)-1)</f>
        <v>Hora_LyV93</v>
      </c>
      <c r="J94" s="42" t="str">
        <f t="shared" si="6"/>
        <v>12:00-14:00;16:30-18:30;17:00-19:00;;;;19:00-21:00</v>
      </c>
    </row>
    <row r="95" spans="1:10" x14ac:dyDescent="0.25">
      <c r="A95" s="38">
        <v>1</v>
      </c>
      <c r="D95" s="38">
        <v>4</v>
      </c>
      <c r="E95" s="38">
        <v>5</v>
      </c>
      <c r="F95" s="38">
        <v>6</v>
      </c>
      <c r="G95" s="38">
        <v>7</v>
      </c>
      <c r="H95" s="38" t="str">
        <f t="shared" si="5"/>
        <v>14567</v>
      </c>
      <c r="I95" s="38" t="str">
        <f>("Hora_LyV"&amp;COUNTA($H$1:H95)-1)</f>
        <v>Hora_LyV94</v>
      </c>
      <c r="J95" s="42" t="str">
        <f t="shared" si="6"/>
        <v>12:00-14:00;;;17:30-19:30;18:00-20:00;18:30-20:30;19:00-21:00</v>
      </c>
    </row>
    <row r="96" spans="1:10" x14ac:dyDescent="0.25">
      <c r="A96" s="38">
        <v>1</v>
      </c>
      <c r="C96" s="38">
        <v>3</v>
      </c>
      <c r="F96" s="38">
        <v>6</v>
      </c>
      <c r="G96" s="38">
        <v>7</v>
      </c>
      <c r="H96" s="38" t="str">
        <f t="shared" si="5"/>
        <v>1367</v>
      </c>
      <c r="I96" s="38" t="str">
        <f>("Hora_LyV"&amp;COUNTA($H$1:H96)-1)</f>
        <v>Hora_LyV95</v>
      </c>
      <c r="J96" s="42" t="str">
        <f t="shared" si="6"/>
        <v>12:00-14:00;;17:00-19:00;;;18:30-20:30;19:00-21:00</v>
      </c>
    </row>
    <row r="97" spans="1:10" x14ac:dyDescent="0.25">
      <c r="B97" s="38">
        <v>2</v>
      </c>
      <c r="D97" s="38">
        <v>4</v>
      </c>
      <c r="F97" s="38">
        <v>6</v>
      </c>
      <c r="G97" s="38">
        <v>7</v>
      </c>
      <c r="H97" s="38" t="str">
        <f t="shared" si="5"/>
        <v>2467</v>
      </c>
      <c r="I97" s="38" t="str">
        <f>("Hora_LyV"&amp;COUNTA($H$1:H97)-1)</f>
        <v>Hora_LyV96</v>
      </c>
      <c r="J97" s="42" t="str">
        <f t="shared" si="6"/>
        <v>;16:30-18:30;;17:30-19:30;;18:30-20:30;19:00-21:00</v>
      </c>
    </row>
    <row r="98" spans="1:10" x14ac:dyDescent="0.25">
      <c r="A98" s="38">
        <v>1</v>
      </c>
      <c r="B98" s="38">
        <v>2</v>
      </c>
      <c r="D98" s="38">
        <v>4</v>
      </c>
      <c r="F98" s="38">
        <v>6</v>
      </c>
      <c r="H98" s="38" t="str">
        <f t="shared" si="5"/>
        <v>1246</v>
      </c>
      <c r="I98" s="38" t="str">
        <f>("Hora_LyV"&amp;COUNTA($H$1:H98)-1)</f>
        <v>Hora_LyV97</v>
      </c>
      <c r="J98" s="42" t="str">
        <f t="shared" ref="J98:J120" si="7">TRIM((IFERROR(VLOOKUP($A98,Hora_LyV,2,1),"")&amp;";"&amp;IFERROR(VLOOKUP($B98,Hora_LyV,2,1),"")&amp;";"&amp;IFERROR(VLOOKUP($C98,Hora_LyV,2,1),"")&amp;";"&amp;IFERROR(VLOOKUP($D98,Hora_LyV,2,1),"")&amp;";"&amp;IFERROR(VLOOKUP($E98,Hora_LyV,2,1),"")&amp;";"&amp;IFERROR(VLOOKUP($F98,Hora_LyV,2,1),"")&amp;";"&amp;IFERROR(VLOOKUP($G98,Hora_LyV,2,1),"")))</f>
        <v>12:00-14:00;16:30-18:30;;17:30-19:30;;18:30-20:30;</v>
      </c>
    </row>
    <row r="99" spans="1:10" x14ac:dyDescent="0.25">
      <c r="C99" s="38">
        <v>3</v>
      </c>
      <c r="D99" s="38">
        <v>4</v>
      </c>
      <c r="F99" s="38">
        <v>6</v>
      </c>
      <c r="H99" s="38" t="str">
        <f t="shared" si="5"/>
        <v>346</v>
      </c>
      <c r="I99" s="38" t="str">
        <f>("Hora_LyV"&amp;COUNTA($H$1:H99)-1)</f>
        <v>Hora_LyV98</v>
      </c>
      <c r="J99" s="42" t="str">
        <f t="shared" si="7"/>
        <v>;;17:00-19:00;17:30-19:30;;18:30-20:30;</v>
      </c>
    </row>
    <row r="100" spans="1:10" x14ac:dyDescent="0.25">
      <c r="C100" s="38">
        <v>3</v>
      </c>
      <c r="D100" s="38">
        <v>4</v>
      </c>
      <c r="E100" s="38">
        <v>5</v>
      </c>
      <c r="F100" s="38">
        <v>6</v>
      </c>
      <c r="G100" s="38">
        <v>7</v>
      </c>
      <c r="H100" s="38" t="str">
        <f t="shared" si="5"/>
        <v>34567</v>
      </c>
      <c r="I100" s="38" t="str">
        <f>("Hora_LyV"&amp;COUNTA($H$1:H100)-1)</f>
        <v>Hora_LyV99</v>
      </c>
      <c r="J100" s="42" t="str">
        <f t="shared" si="7"/>
        <v>;;17:00-19:00;17:30-19:30;18:00-20:00;18:30-20:30;19:00-21:00</v>
      </c>
    </row>
    <row r="101" spans="1:10" x14ac:dyDescent="0.25">
      <c r="A101" s="38">
        <v>1</v>
      </c>
      <c r="B101" s="38">
        <v>2</v>
      </c>
      <c r="C101" s="38">
        <v>3</v>
      </c>
      <c r="E101" s="38">
        <v>5</v>
      </c>
      <c r="F101" s="38">
        <v>6</v>
      </c>
      <c r="H101" s="38" t="str">
        <f t="shared" si="5"/>
        <v>12356</v>
      </c>
      <c r="I101" s="38" t="str">
        <f>("Hora_LyV"&amp;COUNTA($H$1:H101)-1)</f>
        <v>Hora_LyV100</v>
      </c>
      <c r="J101" s="42" t="str">
        <f t="shared" si="7"/>
        <v>12:00-14:00;16:30-18:30;17:00-19:00;;18:00-20:00;18:30-20:30;</v>
      </c>
    </row>
    <row r="102" spans="1:10" x14ac:dyDescent="0.25">
      <c r="A102" s="38">
        <v>1</v>
      </c>
      <c r="B102" s="38">
        <v>2</v>
      </c>
      <c r="E102" s="38">
        <v>5</v>
      </c>
      <c r="F102" s="38">
        <v>6</v>
      </c>
      <c r="H102" s="38" t="str">
        <f t="shared" si="5"/>
        <v>1256</v>
      </c>
      <c r="I102" s="38" t="str">
        <f>("Hora_LyV"&amp;COUNTA($H$1:H102)-1)</f>
        <v>Hora_LyV101</v>
      </c>
      <c r="J102" s="42" t="str">
        <f t="shared" si="7"/>
        <v>12:00-14:00;16:30-18:30;;;18:00-20:00;18:30-20:30;</v>
      </c>
    </row>
    <row r="103" spans="1:10" x14ac:dyDescent="0.25">
      <c r="A103" s="38">
        <v>1</v>
      </c>
      <c r="D103" s="38">
        <v>4</v>
      </c>
      <c r="E103" s="38">
        <v>5</v>
      </c>
      <c r="F103" s="38">
        <v>6</v>
      </c>
      <c r="H103" s="38" t="str">
        <f t="shared" si="5"/>
        <v>1456</v>
      </c>
      <c r="I103" s="38" t="str">
        <f>("Hora_LyV"&amp;COUNTA($H$1:H103)-1)</f>
        <v>Hora_LyV102</v>
      </c>
      <c r="J103" s="42" t="str">
        <f t="shared" si="7"/>
        <v>12:00-14:00;;;17:30-19:30;18:00-20:00;18:30-20:30;</v>
      </c>
    </row>
    <row r="104" spans="1:10" x14ac:dyDescent="0.25">
      <c r="A104" s="38">
        <v>1</v>
      </c>
      <c r="C104" s="38">
        <v>3</v>
      </c>
      <c r="E104" s="38">
        <v>5</v>
      </c>
      <c r="G104" s="38">
        <v>7</v>
      </c>
      <c r="H104" s="38" t="str">
        <f t="shared" si="5"/>
        <v>1357</v>
      </c>
      <c r="I104" s="38" t="str">
        <f>("Hora_LyV"&amp;COUNTA($H$1:H104)-1)</f>
        <v>Hora_LyV103</v>
      </c>
      <c r="J104" s="42" t="str">
        <f t="shared" si="7"/>
        <v>12:00-14:00;;17:00-19:00;;18:00-20:00;;19:00-21:00</v>
      </c>
    </row>
    <row r="105" spans="1:10" x14ac:dyDescent="0.25">
      <c r="B105" s="38">
        <v>2</v>
      </c>
      <c r="C105" s="38">
        <v>3</v>
      </c>
      <c r="D105" s="38">
        <v>4</v>
      </c>
      <c r="F105" s="38">
        <v>6</v>
      </c>
      <c r="H105" s="38" t="str">
        <f t="shared" si="5"/>
        <v>2346</v>
      </c>
      <c r="I105" s="38" t="str">
        <f>("Hora_LyV"&amp;COUNTA($H$1:H105)-1)</f>
        <v>Hora_LyV104</v>
      </c>
      <c r="J105" s="42" t="str">
        <f t="shared" si="7"/>
        <v>;16:30-18:30;17:00-19:00;17:30-19:30;;18:30-20:30;</v>
      </c>
    </row>
    <row r="106" spans="1:10" x14ac:dyDescent="0.25">
      <c r="A106" s="38">
        <v>1</v>
      </c>
      <c r="C106" s="38">
        <v>3</v>
      </c>
      <c r="D106" s="38">
        <v>4</v>
      </c>
      <c r="F106" s="38">
        <v>6</v>
      </c>
      <c r="H106" s="38" t="str">
        <f t="shared" si="5"/>
        <v>1346</v>
      </c>
      <c r="I106" s="38" t="str">
        <f>("Hora_LyV"&amp;COUNTA($H$1:H106)-1)</f>
        <v>Hora_LyV105</v>
      </c>
      <c r="J106" s="42" t="str">
        <f t="shared" si="7"/>
        <v>12:00-14:00;;17:00-19:00;17:30-19:30;;18:30-20:30;</v>
      </c>
    </row>
    <row r="107" spans="1:10" x14ac:dyDescent="0.25">
      <c r="A107" s="38">
        <v>1</v>
      </c>
      <c r="B107" s="38">
        <v>2</v>
      </c>
      <c r="D107" s="38">
        <v>4</v>
      </c>
      <c r="E107" s="38">
        <v>5</v>
      </c>
      <c r="G107" s="38">
        <v>7</v>
      </c>
      <c r="H107" s="38" t="str">
        <f t="shared" si="5"/>
        <v>12457</v>
      </c>
      <c r="I107" s="38" t="str">
        <f>("Hora_LyV"&amp;COUNTA($H$1:H107)-1)</f>
        <v>Hora_LyV106</v>
      </c>
      <c r="J107" s="42" t="str">
        <f t="shared" si="7"/>
        <v>12:00-14:00;16:30-18:30;;17:30-19:30;18:00-20:00;;19:00-21:00</v>
      </c>
    </row>
    <row r="108" spans="1:10" x14ac:dyDescent="0.25">
      <c r="A108" s="38">
        <v>1</v>
      </c>
      <c r="C108" s="38">
        <v>3</v>
      </c>
      <c r="D108" s="38">
        <v>4</v>
      </c>
      <c r="E108" s="38">
        <v>5</v>
      </c>
      <c r="G108" s="38">
        <v>7</v>
      </c>
      <c r="H108" s="38" t="str">
        <f t="shared" si="5"/>
        <v>13457</v>
      </c>
      <c r="I108" s="38" t="str">
        <f>("Hora_LyV"&amp;COUNTA($H$1:H108)-1)</f>
        <v>Hora_LyV107</v>
      </c>
      <c r="J108" s="42" t="str">
        <f t="shared" si="7"/>
        <v>12:00-14:00;;17:00-19:00;17:30-19:30;18:00-20:00;;19:00-21:00</v>
      </c>
    </row>
    <row r="109" spans="1:10" x14ac:dyDescent="0.25">
      <c r="A109" s="38">
        <v>1</v>
      </c>
      <c r="D109" s="38">
        <v>4</v>
      </c>
      <c r="E109" s="38">
        <v>5</v>
      </c>
      <c r="G109" s="38">
        <v>7</v>
      </c>
      <c r="H109" s="38" t="str">
        <f t="shared" si="5"/>
        <v>1457</v>
      </c>
      <c r="I109" s="38" t="str">
        <f>("Hora_LyV"&amp;COUNTA($H$1:H109)-1)</f>
        <v>Hora_LyV108</v>
      </c>
      <c r="J109" s="42" t="str">
        <f t="shared" si="7"/>
        <v>12:00-14:00;;;17:30-19:30;18:00-20:00;;19:00-21:00</v>
      </c>
    </row>
    <row r="110" spans="1:10" x14ac:dyDescent="0.25">
      <c r="A110" s="38">
        <v>1</v>
      </c>
      <c r="B110" s="38">
        <v>2</v>
      </c>
      <c r="C110" s="38">
        <v>3</v>
      </c>
      <c r="E110" s="38">
        <v>5</v>
      </c>
      <c r="G110" s="38">
        <v>7</v>
      </c>
      <c r="H110" s="38" t="str">
        <f t="shared" si="5"/>
        <v>12357</v>
      </c>
      <c r="I110" s="38" t="str">
        <f>("Hora_LyV"&amp;COUNTA($H$1:H110)-1)</f>
        <v>Hora_LyV109</v>
      </c>
      <c r="J110" s="42" t="str">
        <f t="shared" si="7"/>
        <v>12:00-14:00;16:30-18:30;17:00-19:00;;18:00-20:00;;19:00-21:00</v>
      </c>
    </row>
    <row r="111" spans="1:10" x14ac:dyDescent="0.25">
      <c r="A111" s="38">
        <v>1</v>
      </c>
      <c r="C111" s="38">
        <v>3</v>
      </c>
      <c r="D111" s="38">
        <v>4</v>
      </c>
      <c r="G111" s="38">
        <v>7</v>
      </c>
      <c r="H111" s="38" t="str">
        <f t="shared" si="5"/>
        <v>1347</v>
      </c>
      <c r="I111" s="38" t="str">
        <f>("Hora_LyV"&amp;COUNTA($H$1:H111)-1)</f>
        <v>Hora_LyV110</v>
      </c>
      <c r="J111" s="42" t="str">
        <f t="shared" si="7"/>
        <v>12:00-14:00;;17:00-19:00;17:30-19:30;;;19:00-21:00</v>
      </c>
    </row>
    <row r="112" spans="1:10" x14ac:dyDescent="0.25">
      <c r="B112" s="38">
        <v>2</v>
      </c>
      <c r="C112" s="38">
        <v>3</v>
      </c>
      <c r="E112" s="38">
        <v>5</v>
      </c>
      <c r="H112" s="38" t="str">
        <f t="shared" si="5"/>
        <v>235</v>
      </c>
      <c r="I112" s="38" t="str">
        <f>("Hora_LyV"&amp;COUNTA($H$1:H112)-1)</f>
        <v>Hora_LyV111</v>
      </c>
      <c r="J112" s="42" t="str">
        <f t="shared" si="7"/>
        <v>;16:30-18:30;17:00-19:00;;18:00-20:00;;</v>
      </c>
    </row>
    <row r="113" spans="1:10" x14ac:dyDescent="0.25">
      <c r="B113" s="38">
        <v>2</v>
      </c>
      <c r="D113" s="38">
        <v>4</v>
      </c>
      <c r="E113" s="38">
        <v>5</v>
      </c>
      <c r="G113" s="38">
        <v>7</v>
      </c>
      <c r="H113" s="38" t="str">
        <f t="shared" si="5"/>
        <v>2457</v>
      </c>
      <c r="I113" s="38" t="str">
        <f>("Hora_LyV"&amp;COUNTA($H$1:H113)-1)</f>
        <v>Hora_LyV112</v>
      </c>
      <c r="J113" s="42" t="str">
        <f t="shared" si="7"/>
        <v>;16:30-18:30;;17:30-19:30;18:00-20:00;;19:00-21:00</v>
      </c>
    </row>
    <row r="114" spans="1:10" x14ac:dyDescent="0.25">
      <c r="B114" s="38">
        <v>2</v>
      </c>
      <c r="E114" s="38">
        <v>5</v>
      </c>
      <c r="F114" s="38">
        <v>6</v>
      </c>
      <c r="H114" s="38" t="str">
        <f t="shared" si="5"/>
        <v>256</v>
      </c>
      <c r="I114" s="38" t="str">
        <f>("Hora_LyV"&amp;COUNTA($H$1:H114)-1)</f>
        <v>Hora_LyV113</v>
      </c>
      <c r="J114" s="42" t="str">
        <f t="shared" si="7"/>
        <v>;16:30-18:30;;;18:00-20:00;18:30-20:30;</v>
      </c>
    </row>
    <row r="115" spans="1:10" x14ac:dyDescent="0.25">
      <c r="C115" s="38">
        <v>3</v>
      </c>
      <c r="D115" s="38">
        <v>4</v>
      </c>
      <c r="G115" s="38">
        <v>7</v>
      </c>
      <c r="H115" s="38" t="str">
        <f t="shared" si="5"/>
        <v>347</v>
      </c>
      <c r="I115" s="38" t="str">
        <f>("Hora_LyV"&amp;COUNTA($H$1:H115)-1)</f>
        <v>Hora_LyV114</v>
      </c>
      <c r="J115" s="42" t="str">
        <f t="shared" si="7"/>
        <v>;;17:00-19:00;17:30-19:30;;;19:00-21:00</v>
      </c>
    </row>
    <row r="116" spans="1:10" x14ac:dyDescent="0.25">
      <c r="A116" s="38">
        <v>1</v>
      </c>
      <c r="B116" s="38">
        <v>2</v>
      </c>
      <c r="D116" s="38">
        <v>4</v>
      </c>
      <c r="E116" s="38">
        <v>5</v>
      </c>
      <c r="F116" s="38">
        <v>6</v>
      </c>
      <c r="H116" s="38" t="str">
        <f t="shared" si="5"/>
        <v>12456</v>
      </c>
      <c r="I116" s="38" t="str">
        <f>("Hora_LyV"&amp;COUNTA($H$1:H116)-1)</f>
        <v>Hora_LyV115</v>
      </c>
      <c r="J116" s="42" t="str">
        <f t="shared" si="7"/>
        <v>12:00-14:00;16:30-18:30;;17:30-19:30;18:00-20:00;18:30-20:30;</v>
      </c>
    </row>
    <row r="117" spans="1:10" x14ac:dyDescent="0.25">
      <c r="B117" s="38">
        <v>2</v>
      </c>
      <c r="C117" s="38">
        <v>3</v>
      </c>
      <c r="F117" s="38">
        <v>6</v>
      </c>
      <c r="G117" s="38">
        <v>7</v>
      </c>
      <c r="H117" s="38" t="str">
        <f t="shared" si="5"/>
        <v>2367</v>
      </c>
      <c r="I117" s="38" t="str">
        <f>("Hora_LyV"&amp;COUNTA($H$1:H117)-1)</f>
        <v>Hora_LyV116</v>
      </c>
      <c r="J117" s="42" t="str">
        <f t="shared" si="7"/>
        <v>;16:30-18:30;17:00-19:00;;;18:30-20:30;19:00-21:00</v>
      </c>
    </row>
    <row r="118" spans="1:10" x14ac:dyDescent="0.25">
      <c r="A118" s="38">
        <v>1</v>
      </c>
      <c r="C118" s="38">
        <v>3</v>
      </c>
      <c r="E118" s="38">
        <v>5</v>
      </c>
      <c r="F118" s="38">
        <v>6</v>
      </c>
      <c r="H118" s="38" t="str">
        <f t="shared" si="5"/>
        <v>1356</v>
      </c>
      <c r="I118" s="38" t="str">
        <f>("Hora_LyV"&amp;COUNTA($H$1:H118)-1)</f>
        <v>Hora_LyV117</v>
      </c>
      <c r="J118" s="42" t="str">
        <f t="shared" si="7"/>
        <v>12:00-14:00;;17:00-19:00;;18:00-20:00;18:30-20:30;</v>
      </c>
    </row>
    <row r="119" spans="1:10" x14ac:dyDescent="0.25">
      <c r="A119" s="38">
        <v>1</v>
      </c>
      <c r="C119" s="38">
        <v>3</v>
      </c>
      <c r="E119" s="38">
        <v>5</v>
      </c>
      <c r="F119" s="38">
        <v>6</v>
      </c>
      <c r="G119" s="38">
        <v>7</v>
      </c>
      <c r="H119" s="38" t="str">
        <f t="shared" si="5"/>
        <v>13567</v>
      </c>
      <c r="I119" s="38" t="str">
        <f>("Hora_LyV"&amp;COUNTA($H$1:H119)-1)</f>
        <v>Hora_LyV118</v>
      </c>
      <c r="J119" s="42" t="str">
        <f t="shared" si="7"/>
        <v>12:00-14:00;;17:00-19:00;;18:00-20:00;18:30-20:30;19:00-21:00</v>
      </c>
    </row>
    <row r="120" spans="1:10" s="1" customFormat="1" x14ac:dyDescent="0.25">
      <c r="A120" s="38"/>
      <c r="B120" s="38"/>
      <c r="C120" s="38"/>
      <c r="D120" s="38"/>
      <c r="E120" s="38"/>
      <c r="F120" s="38"/>
      <c r="G120" s="38"/>
      <c r="H120" s="38" t="str">
        <f t="shared" ref="H120" si="8">(A120&amp;B120&amp;C120&amp;D120&amp;E120&amp;F120&amp;G120)</f>
        <v/>
      </c>
      <c r="I120" s="38" t="str">
        <f>("Hora_LyV"&amp;COUNTA($H$1:H120)-1)</f>
        <v>Hora_LyV119</v>
      </c>
      <c r="J120" s="42" t="str">
        <f t="shared" si="7"/>
        <v>;;;;;;</v>
      </c>
    </row>
  </sheetData>
  <conditionalFormatting sqref="H1:H1048576">
    <cfRule type="duplicateValues" dxfId="8" priority="3"/>
  </conditionalFormatting>
  <conditionalFormatting sqref="T2:U3 T5:U5">
    <cfRule type="duplicateValues" dxfId="7" priority="7"/>
  </conditionalFormatting>
  <conditionalFormatting sqref="U1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Z120"/>
  <sheetViews>
    <sheetView topLeftCell="P1" workbookViewId="0">
      <selection activeCell="V2" sqref="V2"/>
    </sheetView>
  </sheetViews>
  <sheetFormatPr baseColWidth="10" defaultRowHeight="15" x14ac:dyDescent="0.25"/>
  <cols>
    <col min="1" max="7" width="10.85546875" style="38" bestFit="1" customWidth="1"/>
    <col min="8" max="8" width="8" style="1" bestFit="1" customWidth="1"/>
    <col min="9" max="9" width="11.42578125" style="1" bestFit="1" customWidth="1"/>
    <col min="10" max="10" width="75.140625" style="1" bestFit="1" customWidth="1"/>
    <col min="11" max="11" width="11.42578125" style="1"/>
    <col min="12" max="12" width="14.85546875" style="1" bestFit="1" customWidth="1"/>
    <col min="13" max="19" width="11.7109375" style="1" bestFit="1" customWidth="1"/>
    <col min="20" max="20" width="8" style="1" bestFit="1" customWidth="1"/>
    <col min="21" max="21" width="8" style="1" customWidth="1"/>
    <col min="22" max="22" width="17.85546875" style="1" bestFit="1" customWidth="1"/>
    <col min="23" max="23" width="75.140625" style="1" bestFit="1" customWidth="1"/>
    <col min="24" max="16384" width="11.42578125" style="1"/>
  </cols>
  <sheetData>
    <row r="1" spans="1:26" x14ac:dyDescent="0.25">
      <c r="A1" s="39" t="str">
        <f>Hora_SD_1</f>
        <v>07:00-09:00</v>
      </c>
      <c r="B1" s="39" t="str">
        <f>Hora_SD_2</f>
        <v>09:00-11:00</v>
      </c>
      <c r="C1" s="39" t="str">
        <f>Hora_SD_3</f>
        <v>11:00-13:00</v>
      </c>
      <c r="D1" s="39" t="str">
        <f>Hora_SD_4</f>
        <v>13:00-15:00</v>
      </c>
      <c r="E1" s="39" t="str">
        <f>Hora_SD_5</f>
        <v>15:00-17:00</v>
      </c>
      <c r="F1" s="39" t="str">
        <f>Hora_SD_6</f>
        <v>17:00-19:00</v>
      </c>
      <c r="G1" s="39" t="str">
        <f>Hora_SD_7</f>
        <v>19:00-21:00</v>
      </c>
      <c r="H1" s="39" t="s">
        <v>64</v>
      </c>
      <c r="I1" s="39" t="s">
        <v>64</v>
      </c>
      <c r="J1" s="39" t="s">
        <v>48</v>
      </c>
      <c r="L1" s="39" t="s">
        <v>66</v>
      </c>
      <c r="M1" s="39" t="str">
        <f>Hora_SD_1</f>
        <v>07:00-09:00</v>
      </c>
      <c r="N1" s="39" t="str">
        <f>Hora_SD_2</f>
        <v>09:00-11:00</v>
      </c>
      <c r="O1" s="39" t="str">
        <f>Hora_SD_3</f>
        <v>11:00-13:00</v>
      </c>
      <c r="P1" s="39" t="str">
        <f>Hora_SD_4</f>
        <v>13:00-15:00</v>
      </c>
      <c r="Q1" s="39" t="str">
        <f>Hora_SD_5</f>
        <v>15:00-17:00</v>
      </c>
      <c r="R1" s="39" t="str">
        <f>Hora_SD_6</f>
        <v>17:00-19:00</v>
      </c>
      <c r="S1" s="39" t="str">
        <f>Hora_SD_7</f>
        <v>19:00-21:00</v>
      </c>
      <c r="T1" s="40" t="s">
        <v>68</v>
      </c>
      <c r="V1" s="40" t="s">
        <v>64</v>
      </c>
      <c r="W1" s="40" t="s">
        <v>48</v>
      </c>
      <c r="Y1" s="40" t="s">
        <v>69</v>
      </c>
      <c r="Z1" s="40" t="s">
        <v>70</v>
      </c>
    </row>
    <row r="2" spans="1:26" x14ac:dyDescent="0.25">
      <c r="A2" s="38">
        <v>1</v>
      </c>
      <c r="B2" s="38">
        <v>2</v>
      </c>
      <c r="C2" s="38">
        <v>3</v>
      </c>
      <c r="D2" s="38">
        <v>4</v>
      </c>
      <c r="E2" s="38">
        <v>5</v>
      </c>
      <c r="F2" s="38">
        <v>6</v>
      </c>
      <c r="G2" s="38">
        <v>7</v>
      </c>
      <c r="H2" s="38" t="str">
        <f t="shared" ref="H2:H65" si="0">(A2&amp;B2&amp;C2&amp;D2&amp;E2&amp;F2&amp;G2)</f>
        <v>1234567</v>
      </c>
      <c r="I2" s="38" t="str">
        <f>("Hora_SD"&amp;COUNTA($H$1:H2)-1)</f>
        <v>Hora_SD1</v>
      </c>
      <c r="J2" s="42" t="str">
        <f t="shared" ref="J2:J33" si="1">TRIM((IFERROR(VLOOKUP($A2,Hora_SD,2,1),";")&amp;";"&amp;IFERROR(VLOOKUP($B2,Hora_SD,2,1),";")&amp;";"&amp;IFERROR(VLOOKUP($C2,Hora_SD,2,1),";")&amp;";"&amp;IFERROR(VLOOKUP($D2,Hora_SD,2,1),";")&amp;";"&amp;IFERROR(VLOOKUP($E2,Hora_SD,2,1),";")&amp;";"&amp;IFERROR(VLOOKUP($F2,Hora_SD,2,1),";")&amp;";"&amp;IFERROR(VLOOKUP($G2,Hora_SD,2,1),";")))</f>
        <v>07:00-09:00;09:00-11:00;11:00-13:00;13:00-15:00;15:00-17:00;17:00-19:00;19:00-21:00</v>
      </c>
      <c r="L2" s="1" t="s">
        <v>67</v>
      </c>
      <c r="M2" s="38"/>
      <c r="N2" s="38"/>
      <c r="O2" s="38"/>
      <c r="P2" s="38"/>
      <c r="Q2" s="38"/>
      <c r="R2" s="38"/>
      <c r="S2" s="38"/>
      <c r="T2" s="38" t="str">
        <f>(M2&amp;N2&amp;O2&amp;P2&amp;Q2&amp;R2&amp;S2)</f>
        <v/>
      </c>
      <c r="U2" s="38"/>
      <c r="V2" s="41" t="str">
        <f>IFERROR(VLOOKUP(T2,$H$1:$I$6800,2,0),"Hora_SD119")</f>
        <v>Hora_SD119</v>
      </c>
      <c r="W2" s="41" t="str">
        <f>+VLOOKUP(V2,$I:$J,2,0)</f>
        <v>;;;;;;;;;;;;;</v>
      </c>
      <c r="Y2" s="38">
        <v>1</v>
      </c>
      <c r="Z2" s="38" t="s">
        <v>77</v>
      </c>
    </row>
    <row r="3" spans="1:26" x14ac:dyDescent="0.25">
      <c r="A3" s="38">
        <v>1</v>
      </c>
      <c r="C3" s="38">
        <v>3</v>
      </c>
      <c r="D3" s="38">
        <v>4</v>
      </c>
      <c r="E3" s="38">
        <v>5</v>
      </c>
      <c r="F3" s="38">
        <v>6</v>
      </c>
      <c r="G3" s="38">
        <v>7</v>
      </c>
      <c r="H3" s="38" t="str">
        <f t="shared" si="0"/>
        <v>134567</v>
      </c>
      <c r="I3" s="38" t="str">
        <f>("Hora_SD"&amp;COUNTA($H$1:H3)-1)</f>
        <v>Hora_SD2</v>
      </c>
      <c r="J3" s="42" t="str">
        <f t="shared" si="1"/>
        <v>07:00-09:00;;;11:00-13:00;13:00-15:00;15:00-17:00;17:00-19:00;19:00-21:00</v>
      </c>
      <c r="Y3" s="38">
        <v>2</v>
      </c>
      <c r="Z3" s="38" t="s">
        <v>78</v>
      </c>
    </row>
    <row r="4" spans="1:26" x14ac:dyDescent="0.25">
      <c r="A4" s="38">
        <v>1</v>
      </c>
      <c r="B4" s="38">
        <v>2</v>
      </c>
      <c r="D4" s="38">
        <v>4</v>
      </c>
      <c r="E4" s="38">
        <v>5</v>
      </c>
      <c r="F4" s="38">
        <v>6</v>
      </c>
      <c r="G4" s="38">
        <v>7</v>
      </c>
      <c r="H4" s="38" t="str">
        <f t="shared" si="0"/>
        <v>124567</v>
      </c>
      <c r="I4" s="38" t="str">
        <f>("Hora_SD"&amp;COUNTA($H$1:H4)-1)</f>
        <v>Hora_SD3</v>
      </c>
      <c r="J4" s="42" t="str">
        <f t="shared" si="1"/>
        <v>07:00-09:00;09:00-11:00;;;13:00-15:00;15:00-17:00;17:00-19:00;19:00-21:00</v>
      </c>
      <c r="Y4" s="38">
        <v>3</v>
      </c>
      <c r="Z4" s="38" t="s">
        <v>79</v>
      </c>
    </row>
    <row r="5" spans="1:26" x14ac:dyDescent="0.25">
      <c r="A5" s="38">
        <v>1</v>
      </c>
      <c r="B5" s="38">
        <v>2</v>
      </c>
      <c r="C5" s="38">
        <v>3</v>
      </c>
      <c r="E5" s="38">
        <v>5</v>
      </c>
      <c r="F5" s="38">
        <v>6</v>
      </c>
      <c r="G5" s="38">
        <v>7</v>
      </c>
      <c r="H5" s="38" t="str">
        <f t="shared" si="0"/>
        <v>123567</v>
      </c>
      <c r="I5" s="38" t="str">
        <f>("Hora_SD"&amp;COUNTA($H$1:H5)-1)</f>
        <v>Hora_SD4</v>
      </c>
      <c r="J5" s="42" t="str">
        <f t="shared" si="1"/>
        <v>07:00-09:00;09:00-11:00;11:00-13:00;;;15:00-17:00;17:00-19:00;19:00-21:00</v>
      </c>
      <c r="Y5" s="38">
        <v>4</v>
      </c>
      <c r="Z5" s="38" t="s">
        <v>80</v>
      </c>
    </row>
    <row r="6" spans="1:26" x14ac:dyDescent="0.25">
      <c r="A6" s="38">
        <v>1</v>
      </c>
      <c r="B6" s="38">
        <v>2</v>
      </c>
      <c r="C6" s="38">
        <v>3</v>
      </c>
      <c r="D6" s="38">
        <v>4</v>
      </c>
      <c r="F6" s="38">
        <v>6</v>
      </c>
      <c r="G6" s="38">
        <v>7</v>
      </c>
      <c r="H6" s="38" t="str">
        <f t="shared" si="0"/>
        <v>123467</v>
      </c>
      <c r="I6" s="38" t="str">
        <f>("Hora_SD"&amp;COUNTA($H$1:H6)-1)</f>
        <v>Hora_SD5</v>
      </c>
      <c r="J6" s="42" t="str">
        <f t="shared" si="1"/>
        <v>07:00-09:00;09:00-11:00;11:00-13:00;13:00-15:00;;;17:00-19:00;19:00-21:00</v>
      </c>
      <c r="Y6" s="38">
        <v>5</v>
      </c>
      <c r="Z6" s="38" t="s">
        <v>81</v>
      </c>
    </row>
    <row r="7" spans="1:26" x14ac:dyDescent="0.25">
      <c r="A7" s="38">
        <v>1</v>
      </c>
      <c r="B7" s="38">
        <v>2</v>
      </c>
      <c r="C7" s="38">
        <v>3</v>
      </c>
      <c r="D7" s="38">
        <v>4</v>
      </c>
      <c r="E7" s="38">
        <v>5</v>
      </c>
      <c r="G7" s="38">
        <v>7</v>
      </c>
      <c r="H7" s="38" t="str">
        <f t="shared" si="0"/>
        <v>123457</v>
      </c>
      <c r="I7" s="38" t="str">
        <f>("Hora_SD"&amp;COUNTA($H$1:H7)-1)</f>
        <v>Hora_SD6</v>
      </c>
      <c r="J7" s="42" t="str">
        <f t="shared" si="1"/>
        <v>07:00-09:00;09:00-11:00;11:00-13:00;13:00-15:00;15:00-17:00;;;19:00-21:00</v>
      </c>
      <c r="Y7" s="38">
        <v>6</v>
      </c>
      <c r="Z7" s="38" t="s">
        <v>72</v>
      </c>
    </row>
    <row r="8" spans="1:26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H8" s="38" t="str">
        <f t="shared" si="0"/>
        <v>123456</v>
      </c>
      <c r="I8" s="38" t="str">
        <f>("Hora_SD"&amp;COUNTA($H$1:H8)-1)</f>
        <v>Hora_SD7</v>
      </c>
      <c r="J8" s="42" t="str">
        <f t="shared" si="1"/>
        <v>07:00-09:00;09:00-11:00;11:00-13:00;13:00-15:00;15:00-17:00;17:00-19:00;;</v>
      </c>
      <c r="Y8" s="38">
        <v>7</v>
      </c>
      <c r="Z8" s="38" t="s">
        <v>76</v>
      </c>
    </row>
    <row r="9" spans="1:26" x14ac:dyDescent="0.25">
      <c r="A9" s="38">
        <v>1</v>
      </c>
      <c r="H9" s="38" t="str">
        <f t="shared" si="0"/>
        <v>1</v>
      </c>
      <c r="I9" s="38" t="str">
        <f>("Hora_SD"&amp;COUNTA($H$1:H9)-1)</f>
        <v>Hora_SD8</v>
      </c>
      <c r="J9" s="42" t="str">
        <f t="shared" si="1"/>
        <v>07:00-09:00;;;;;;;;;;;;</v>
      </c>
    </row>
    <row r="10" spans="1:26" x14ac:dyDescent="0.25">
      <c r="B10" s="38">
        <v>2</v>
      </c>
      <c r="H10" s="38" t="str">
        <f t="shared" si="0"/>
        <v>2</v>
      </c>
      <c r="I10" s="38" t="str">
        <f>("Hora_SD"&amp;COUNTA($H$1:H10)-1)</f>
        <v>Hora_SD9</v>
      </c>
      <c r="J10" s="42" t="str">
        <f t="shared" si="1"/>
        <v>;;09:00-11:00;;;;;;;;;;</v>
      </c>
    </row>
    <row r="11" spans="1:26" x14ac:dyDescent="0.25">
      <c r="C11" s="38">
        <v>3</v>
      </c>
      <c r="H11" s="38" t="str">
        <f t="shared" si="0"/>
        <v>3</v>
      </c>
      <c r="I11" s="38" t="str">
        <f>("Hora_SD"&amp;COUNTA($H$1:H11)-1)</f>
        <v>Hora_SD10</v>
      </c>
      <c r="J11" s="42" t="str">
        <f t="shared" si="1"/>
        <v>;;;;11:00-13:00;;;;;;;;</v>
      </c>
    </row>
    <row r="12" spans="1:26" x14ac:dyDescent="0.25">
      <c r="D12" s="38">
        <v>4</v>
      </c>
      <c r="H12" s="38" t="str">
        <f t="shared" si="0"/>
        <v>4</v>
      </c>
      <c r="I12" s="38" t="str">
        <f>("Hora_SD"&amp;COUNTA($H$1:H12)-1)</f>
        <v>Hora_SD11</v>
      </c>
      <c r="J12" s="42" t="str">
        <f t="shared" si="1"/>
        <v>;;;;;;13:00-15:00;;;;;;</v>
      </c>
    </row>
    <row r="13" spans="1:26" x14ac:dyDescent="0.25">
      <c r="E13" s="38">
        <v>5</v>
      </c>
      <c r="H13" s="38" t="str">
        <f t="shared" si="0"/>
        <v>5</v>
      </c>
      <c r="I13" s="38" t="str">
        <f>("Hora_SD"&amp;COUNTA($H$1:H13)-1)</f>
        <v>Hora_SD12</v>
      </c>
      <c r="J13" s="42" t="str">
        <f t="shared" si="1"/>
        <v>;;;;;;;;15:00-17:00;;;;</v>
      </c>
    </row>
    <row r="14" spans="1:26" x14ac:dyDescent="0.25">
      <c r="F14" s="38">
        <v>6</v>
      </c>
      <c r="H14" s="38" t="str">
        <f t="shared" si="0"/>
        <v>6</v>
      </c>
      <c r="I14" s="38" t="str">
        <f>("Hora_SD"&amp;COUNTA($H$1:H14)-1)</f>
        <v>Hora_SD13</v>
      </c>
      <c r="J14" s="42" t="str">
        <f t="shared" si="1"/>
        <v>;;;;;;;;;;17:00-19:00;;</v>
      </c>
    </row>
    <row r="15" spans="1:26" x14ac:dyDescent="0.25">
      <c r="G15" s="38">
        <v>7</v>
      </c>
      <c r="H15" s="38" t="str">
        <f t="shared" si="0"/>
        <v>7</v>
      </c>
      <c r="I15" s="38" t="str">
        <f>("Hora_SD"&amp;COUNTA($H$1:H15)-1)</f>
        <v>Hora_SD14</v>
      </c>
      <c r="J15" s="42" t="str">
        <f t="shared" si="1"/>
        <v>;;;;;;;;;;;;19:00-21:00</v>
      </c>
    </row>
    <row r="16" spans="1:26" x14ac:dyDescent="0.25">
      <c r="A16" s="38">
        <v>1</v>
      </c>
      <c r="B16" s="38">
        <v>2</v>
      </c>
      <c r="H16" s="38" t="str">
        <f t="shared" si="0"/>
        <v>12</v>
      </c>
      <c r="I16" s="38" t="str">
        <f>("Hora_SD"&amp;COUNTA($H$1:H16)-1)</f>
        <v>Hora_SD15</v>
      </c>
      <c r="J16" s="42" t="str">
        <f t="shared" si="1"/>
        <v>07:00-09:00;09:00-11:00;;;;;;;;;;</v>
      </c>
    </row>
    <row r="17" spans="1:10" x14ac:dyDescent="0.25">
      <c r="A17" s="38">
        <v>1</v>
      </c>
      <c r="C17" s="38">
        <v>3</v>
      </c>
      <c r="H17" s="38" t="str">
        <f t="shared" si="0"/>
        <v>13</v>
      </c>
      <c r="I17" s="38" t="str">
        <f>("Hora_SD"&amp;COUNTA($H$1:H17)-1)</f>
        <v>Hora_SD16</v>
      </c>
      <c r="J17" s="42" t="str">
        <f t="shared" si="1"/>
        <v>07:00-09:00;;;11:00-13:00;;;;;;;;</v>
      </c>
    </row>
    <row r="18" spans="1:10" x14ac:dyDescent="0.25">
      <c r="A18" s="38">
        <v>1</v>
      </c>
      <c r="D18" s="38">
        <v>4</v>
      </c>
      <c r="H18" s="38" t="str">
        <f t="shared" si="0"/>
        <v>14</v>
      </c>
      <c r="I18" s="38" t="str">
        <f>("Hora_SD"&amp;COUNTA($H$1:H18)-1)</f>
        <v>Hora_SD17</v>
      </c>
      <c r="J18" s="42" t="str">
        <f t="shared" si="1"/>
        <v>07:00-09:00;;;;;13:00-15:00;;;;;;</v>
      </c>
    </row>
    <row r="19" spans="1:10" x14ac:dyDescent="0.25">
      <c r="A19" s="38">
        <v>1</v>
      </c>
      <c r="E19" s="38">
        <v>5</v>
      </c>
      <c r="H19" s="38" t="str">
        <f t="shared" si="0"/>
        <v>15</v>
      </c>
      <c r="I19" s="38" t="str">
        <f>("Hora_SD"&amp;COUNTA($H$1:H19)-1)</f>
        <v>Hora_SD18</v>
      </c>
      <c r="J19" s="42" t="str">
        <f t="shared" si="1"/>
        <v>07:00-09:00;;;;;;;15:00-17:00;;;;</v>
      </c>
    </row>
    <row r="20" spans="1:10" x14ac:dyDescent="0.25">
      <c r="A20" s="38">
        <v>1</v>
      </c>
      <c r="F20" s="38">
        <v>6</v>
      </c>
      <c r="H20" s="38" t="str">
        <f t="shared" si="0"/>
        <v>16</v>
      </c>
      <c r="I20" s="38" t="str">
        <f>("Hora_SD"&amp;COUNTA($H$1:H20)-1)</f>
        <v>Hora_SD19</v>
      </c>
      <c r="J20" s="42" t="str">
        <f t="shared" si="1"/>
        <v>07:00-09:00;;;;;;;;;17:00-19:00;;</v>
      </c>
    </row>
    <row r="21" spans="1:10" x14ac:dyDescent="0.25">
      <c r="A21" s="38">
        <v>1</v>
      </c>
      <c r="G21" s="38">
        <v>7</v>
      </c>
      <c r="H21" s="38" t="str">
        <f t="shared" si="0"/>
        <v>17</v>
      </c>
      <c r="I21" s="38" t="str">
        <f>("Hora_SD"&amp;COUNTA($H$1:H21)-1)</f>
        <v>Hora_SD20</v>
      </c>
      <c r="J21" s="42" t="str">
        <f t="shared" si="1"/>
        <v>07:00-09:00;;;;;;;;;;;19:00-21:00</v>
      </c>
    </row>
    <row r="22" spans="1:10" x14ac:dyDescent="0.25">
      <c r="B22" s="38">
        <v>2</v>
      </c>
      <c r="C22" s="38">
        <v>3</v>
      </c>
      <c r="H22" s="38" t="str">
        <f t="shared" si="0"/>
        <v>23</v>
      </c>
      <c r="I22" s="38" t="str">
        <f>("Hora_SD"&amp;COUNTA($H$1:H22)-1)</f>
        <v>Hora_SD21</v>
      </c>
      <c r="J22" s="42" t="str">
        <f t="shared" si="1"/>
        <v>;;09:00-11:00;11:00-13:00;;;;;;;;</v>
      </c>
    </row>
    <row r="23" spans="1:10" x14ac:dyDescent="0.25">
      <c r="B23" s="38">
        <v>2</v>
      </c>
      <c r="D23" s="38">
        <v>4</v>
      </c>
      <c r="H23" s="38" t="str">
        <f t="shared" si="0"/>
        <v>24</v>
      </c>
      <c r="I23" s="38" t="str">
        <f>("Hora_SD"&amp;COUNTA($H$1:H23)-1)</f>
        <v>Hora_SD22</v>
      </c>
      <c r="J23" s="42" t="str">
        <f t="shared" si="1"/>
        <v>;;09:00-11:00;;;13:00-15:00;;;;;;</v>
      </c>
    </row>
    <row r="24" spans="1:10" x14ac:dyDescent="0.25">
      <c r="B24" s="38">
        <v>2</v>
      </c>
      <c r="E24" s="38">
        <v>5</v>
      </c>
      <c r="H24" s="38" t="str">
        <f t="shared" si="0"/>
        <v>25</v>
      </c>
      <c r="I24" s="38" t="str">
        <f>("Hora_SD"&amp;COUNTA($H$1:H24)-1)</f>
        <v>Hora_SD23</v>
      </c>
      <c r="J24" s="42" t="str">
        <f t="shared" si="1"/>
        <v>;;09:00-11:00;;;;;15:00-17:00;;;;</v>
      </c>
    </row>
    <row r="25" spans="1:10" x14ac:dyDescent="0.25">
      <c r="B25" s="38">
        <v>2</v>
      </c>
      <c r="F25" s="38">
        <v>6</v>
      </c>
      <c r="H25" s="38" t="str">
        <f t="shared" si="0"/>
        <v>26</v>
      </c>
      <c r="I25" s="38" t="str">
        <f>("Hora_SD"&amp;COUNTA($H$1:H25)-1)</f>
        <v>Hora_SD24</v>
      </c>
      <c r="J25" s="42" t="str">
        <f t="shared" si="1"/>
        <v>;;09:00-11:00;;;;;;;17:00-19:00;;</v>
      </c>
    </row>
    <row r="26" spans="1:10" x14ac:dyDescent="0.25">
      <c r="B26" s="38">
        <v>2</v>
      </c>
      <c r="G26" s="38">
        <v>7</v>
      </c>
      <c r="H26" s="38" t="str">
        <f t="shared" si="0"/>
        <v>27</v>
      </c>
      <c r="I26" s="38" t="str">
        <f>("Hora_SD"&amp;COUNTA($H$1:H26)-1)</f>
        <v>Hora_SD25</v>
      </c>
      <c r="J26" s="42" t="str">
        <f t="shared" si="1"/>
        <v>;;09:00-11:00;;;;;;;;;19:00-21:00</v>
      </c>
    </row>
    <row r="27" spans="1:10" x14ac:dyDescent="0.25">
      <c r="C27" s="38">
        <v>3</v>
      </c>
      <c r="D27" s="38">
        <v>4</v>
      </c>
      <c r="H27" s="38" t="str">
        <f t="shared" si="0"/>
        <v>34</v>
      </c>
      <c r="I27" s="38" t="str">
        <f>("Hora_SD"&amp;COUNTA($H$1:H27)-1)</f>
        <v>Hora_SD26</v>
      </c>
      <c r="J27" s="42" t="str">
        <f t="shared" si="1"/>
        <v>;;;;11:00-13:00;13:00-15:00;;;;;;</v>
      </c>
    </row>
    <row r="28" spans="1:10" x14ac:dyDescent="0.25">
      <c r="C28" s="38">
        <v>3</v>
      </c>
      <c r="E28" s="38">
        <v>5</v>
      </c>
      <c r="H28" s="38" t="str">
        <f t="shared" si="0"/>
        <v>35</v>
      </c>
      <c r="I28" s="38" t="str">
        <f>("Hora_SD"&amp;COUNTA($H$1:H28)-1)</f>
        <v>Hora_SD27</v>
      </c>
      <c r="J28" s="42" t="str">
        <f t="shared" si="1"/>
        <v>;;;;11:00-13:00;;;15:00-17:00;;;;</v>
      </c>
    </row>
    <row r="29" spans="1:10" x14ac:dyDescent="0.25">
      <c r="C29" s="38">
        <v>3</v>
      </c>
      <c r="F29" s="38">
        <v>6</v>
      </c>
      <c r="H29" s="38" t="str">
        <f t="shared" si="0"/>
        <v>36</v>
      </c>
      <c r="I29" s="38" t="str">
        <f>("Hora_SD"&amp;COUNTA($H$1:H29)-1)</f>
        <v>Hora_SD28</v>
      </c>
      <c r="J29" s="42" t="str">
        <f t="shared" si="1"/>
        <v>;;;;11:00-13:00;;;;;17:00-19:00;;</v>
      </c>
    </row>
    <row r="30" spans="1:10" x14ac:dyDescent="0.25">
      <c r="C30" s="38">
        <v>3</v>
      </c>
      <c r="G30" s="38">
        <v>7</v>
      </c>
      <c r="H30" s="38" t="str">
        <f t="shared" si="0"/>
        <v>37</v>
      </c>
      <c r="I30" s="38" t="str">
        <f>("Hora_SD"&amp;COUNTA($H$1:H30)-1)</f>
        <v>Hora_SD29</v>
      </c>
      <c r="J30" s="42" t="str">
        <f t="shared" si="1"/>
        <v>;;;;11:00-13:00;;;;;;;19:00-21:00</v>
      </c>
    </row>
    <row r="31" spans="1:10" x14ac:dyDescent="0.25">
      <c r="D31" s="38">
        <v>4</v>
      </c>
      <c r="E31" s="38">
        <v>5</v>
      </c>
      <c r="H31" s="38" t="str">
        <f t="shared" si="0"/>
        <v>45</v>
      </c>
      <c r="I31" s="38" t="str">
        <f>("Hora_SD"&amp;COUNTA($H$1:H31)-1)</f>
        <v>Hora_SD30</v>
      </c>
      <c r="J31" s="42" t="str">
        <f t="shared" si="1"/>
        <v>;;;;;;13:00-15:00;15:00-17:00;;;;</v>
      </c>
    </row>
    <row r="32" spans="1:10" x14ac:dyDescent="0.25">
      <c r="D32" s="38">
        <v>4</v>
      </c>
      <c r="F32" s="38">
        <v>6</v>
      </c>
      <c r="H32" s="38" t="str">
        <f t="shared" si="0"/>
        <v>46</v>
      </c>
      <c r="I32" s="38" t="str">
        <f>("Hora_SD"&amp;COUNTA($H$1:H32)-1)</f>
        <v>Hora_SD31</v>
      </c>
      <c r="J32" s="42" t="str">
        <f t="shared" si="1"/>
        <v>;;;;;;13:00-15:00;;;17:00-19:00;;</v>
      </c>
    </row>
    <row r="33" spans="1:10" x14ac:dyDescent="0.25">
      <c r="D33" s="38">
        <v>4</v>
      </c>
      <c r="G33" s="38">
        <v>7</v>
      </c>
      <c r="H33" s="38" t="str">
        <f t="shared" si="0"/>
        <v>47</v>
      </c>
      <c r="I33" s="38" t="str">
        <f>("Hora_SD"&amp;COUNTA($H$1:H33)-1)</f>
        <v>Hora_SD32</v>
      </c>
      <c r="J33" s="42" t="str">
        <f t="shared" si="1"/>
        <v>;;;;;;13:00-15:00;;;;;19:00-21:00</v>
      </c>
    </row>
    <row r="34" spans="1:10" x14ac:dyDescent="0.25">
      <c r="E34" s="38">
        <v>5</v>
      </c>
      <c r="F34" s="38">
        <v>6</v>
      </c>
      <c r="H34" s="38" t="str">
        <f t="shared" si="0"/>
        <v>56</v>
      </c>
      <c r="I34" s="38" t="str">
        <f>("Hora_SD"&amp;COUNTA($H$1:H34)-1)</f>
        <v>Hora_SD33</v>
      </c>
      <c r="J34" s="42" t="str">
        <f t="shared" ref="J34:J65" si="2">TRIM((IFERROR(VLOOKUP($A34,Hora_SD,2,1),";")&amp;";"&amp;IFERROR(VLOOKUP($B34,Hora_SD,2,1),";")&amp;";"&amp;IFERROR(VLOOKUP($C34,Hora_SD,2,1),";")&amp;";"&amp;IFERROR(VLOOKUP($D34,Hora_SD,2,1),";")&amp;";"&amp;IFERROR(VLOOKUP($E34,Hora_SD,2,1),";")&amp;";"&amp;IFERROR(VLOOKUP($F34,Hora_SD,2,1),";")&amp;";"&amp;IFERROR(VLOOKUP($G34,Hora_SD,2,1),";")))</f>
        <v>;;;;;;;;15:00-17:00;17:00-19:00;;</v>
      </c>
    </row>
    <row r="35" spans="1:10" x14ac:dyDescent="0.25">
      <c r="E35" s="38">
        <v>5</v>
      </c>
      <c r="G35" s="38">
        <v>7</v>
      </c>
      <c r="H35" s="38" t="str">
        <f t="shared" si="0"/>
        <v>57</v>
      </c>
      <c r="I35" s="38" t="str">
        <f>("Hora_SD"&amp;COUNTA($H$1:H35)-1)</f>
        <v>Hora_SD34</v>
      </c>
      <c r="J35" s="42" t="str">
        <f t="shared" si="2"/>
        <v>;;;;;;;;15:00-17:00;;;19:00-21:00</v>
      </c>
    </row>
    <row r="36" spans="1:10" x14ac:dyDescent="0.25">
      <c r="F36" s="38">
        <v>6</v>
      </c>
      <c r="G36" s="38">
        <v>7</v>
      </c>
      <c r="H36" s="38" t="str">
        <f t="shared" si="0"/>
        <v>67</v>
      </c>
      <c r="I36" s="38" t="str">
        <f>("Hora_SD"&amp;COUNTA($H$1:H36)-1)</f>
        <v>Hora_SD35</v>
      </c>
      <c r="J36" s="42" t="str">
        <f t="shared" si="2"/>
        <v>;;;;;;;;;;17:00-19:00;19:00-21:00</v>
      </c>
    </row>
    <row r="37" spans="1:10" x14ac:dyDescent="0.25">
      <c r="A37" s="38">
        <v>1</v>
      </c>
      <c r="B37" s="38">
        <v>2</v>
      </c>
      <c r="C37" s="38">
        <v>3</v>
      </c>
      <c r="H37" s="38" t="str">
        <f t="shared" si="0"/>
        <v>123</v>
      </c>
      <c r="I37" s="38" t="str">
        <f>("Hora_SD"&amp;COUNTA($H$1:H37)-1)</f>
        <v>Hora_SD36</v>
      </c>
      <c r="J37" s="42" t="str">
        <f t="shared" si="2"/>
        <v>07:00-09:00;09:00-11:00;11:00-13:00;;;;;;;;</v>
      </c>
    </row>
    <row r="38" spans="1:10" x14ac:dyDescent="0.25">
      <c r="A38" s="38">
        <v>1</v>
      </c>
      <c r="B38" s="38">
        <v>2</v>
      </c>
      <c r="C38" s="38">
        <v>3</v>
      </c>
      <c r="D38" s="38">
        <v>4</v>
      </c>
      <c r="H38" s="38" t="str">
        <f t="shared" si="0"/>
        <v>1234</v>
      </c>
      <c r="I38" s="38" t="str">
        <f>("Hora_SD"&amp;COUNTA($H$1:H38)-1)</f>
        <v>Hora_SD37</v>
      </c>
      <c r="J38" s="42" t="str">
        <f t="shared" si="2"/>
        <v>07:00-09:00;09:00-11:00;11:00-13:00;13:00-15:00;;;;;;</v>
      </c>
    </row>
    <row r="39" spans="1:10" x14ac:dyDescent="0.25">
      <c r="A39" s="38">
        <v>1</v>
      </c>
      <c r="B39" s="38">
        <v>2</v>
      </c>
      <c r="C39" s="38">
        <v>3</v>
      </c>
      <c r="D39" s="38">
        <v>4</v>
      </c>
      <c r="E39" s="38">
        <v>5</v>
      </c>
      <c r="H39" s="38" t="str">
        <f t="shared" si="0"/>
        <v>12345</v>
      </c>
      <c r="I39" s="38" t="str">
        <f>("Hora_SD"&amp;COUNTA($H$1:H39)-1)</f>
        <v>Hora_SD38</v>
      </c>
      <c r="J39" s="42" t="str">
        <f t="shared" si="2"/>
        <v>07:00-09:00;09:00-11:00;11:00-13:00;13:00-15:00;15:00-17:00;;;;</v>
      </c>
    </row>
    <row r="40" spans="1:10" x14ac:dyDescent="0.25">
      <c r="B40" s="38">
        <v>2</v>
      </c>
      <c r="C40" s="38">
        <v>3</v>
      </c>
      <c r="D40" s="38">
        <v>4</v>
      </c>
      <c r="E40" s="38">
        <v>5</v>
      </c>
      <c r="F40" s="38">
        <v>6</v>
      </c>
      <c r="H40" s="38" t="str">
        <f t="shared" si="0"/>
        <v>23456</v>
      </c>
      <c r="I40" s="38" t="str">
        <f>("Hora_SD"&amp;COUNTA($H$1:H40)-1)</f>
        <v>Hora_SD39</v>
      </c>
      <c r="J40" s="42" t="str">
        <f t="shared" si="2"/>
        <v>;;09:00-11:00;11:00-13:00;13:00-15:00;15:00-17:00;17:00-19:00;;</v>
      </c>
    </row>
    <row r="41" spans="1:10" x14ac:dyDescent="0.25">
      <c r="B41" s="38">
        <v>2</v>
      </c>
      <c r="C41" s="38">
        <v>3</v>
      </c>
      <c r="D41" s="38">
        <v>4</v>
      </c>
      <c r="E41" s="38">
        <v>5</v>
      </c>
      <c r="F41" s="38">
        <v>6</v>
      </c>
      <c r="G41" s="38">
        <v>7</v>
      </c>
      <c r="H41" s="38" t="str">
        <f t="shared" si="0"/>
        <v>234567</v>
      </c>
      <c r="I41" s="38" t="str">
        <f>("Hora_SD"&amp;COUNTA($H$1:H41)-1)</f>
        <v>Hora_SD40</v>
      </c>
      <c r="J41" s="42" t="str">
        <f t="shared" si="2"/>
        <v>;;09:00-11:00;11:00-13:00;13:00-15:00;15:00-17:00;17:00-19:00;19:00-21:00</v>
      </c>
    </row>
    <row r="42" spans="1:10" x14ac:dyDescent="0.25">
      <c r="B42" s="38">
        <v>2</v>
      </c>
      <c r="C42" s="38">
        <v>3</v>
      </c>
      <c r="D42" s="38">
        <v>4</v>
      </c>
      <c r="H42" s="38" t="str">
        <f t="shared" si="0"/>
        <v>234</v>
      </c>
      <c r="I42" s="38" t="str">
        <f>("Hora_SD"&amp;COUNTA($H$1:H42)-1)</f>
        <v>Hora_SD41</v>
      </c>
      <c r="J42" s="42" t="str">
        <f t="shared" si="2"/>
        <v>;;09:00-11:00;11:00-13:00;13:00-15:00;;;;;;</v>
      </c>
    </row>
    <row r="43" spans="1:10" x14ac:dyDescent="0.25">
      <c r="B43" s="38">
        <v>2</v>
      </c>
      <c r="C43" s="38">
        <v>3</v>
      </c>
      <c r="D43" s="38">
        <v>4</v>
      </c>
      <c r="E43" s="38">
        <v>5</v>
      </c>
      <c r="H43" s="38" t="str">
        <f t="shared" si="0"/>
        <v>2345</v>
      </c>
      <c r="I43" s="38" t="str">
        <f>("Hora_SD"&amp;COUNTA($H$1:H43)-1)</f>
        <v>Hora_SD42</v>
      </c>
      <c r="J43" s="42" t="str">
        <f t="shared" si="2"/>
        <v>;;09:00-11:00;11:00-13:00;13:00-15:00;15:00-17:00;;;;</v>
      </c>
    </row>
    <row r="44" spans="1:10" x14ac:dyDescent="0.25">
      <c r="C44" s="38">
        <v>3</v>
      </c>
      <c r="D44" s="38">
        <v>4</v>
      </c>
      <c r="E44" s="38">
        <v>5</v>
      </c>
      <c r="H44" s="38" t="str">
        <f t="shared" si="0"/>
        <v>345</v>
      </c>
      <c r="I44" s="38" t="str">
        <f>("Hora_SD"&amp;COUNTA($H$1:H44)-1)</f>
        <v>Hora_SD43</v>
      </c>
      <c r="J44" s="42" t="str">
        <f t="shared" si="2"/>
        <v>;;;;11:00-13:00;13:00-15:00;15:00-17:00;;;;</v>
      </c>
    </row>
    <row r="45" spans="1:10" x14ac:dyDescent="0.25">
      <c r="E45" s="38">
        <v>5</v>
      </c>
      <c r="F45" s="38">
        <v>6</v>
      </c>
      <c r="G45" s="38">
        <v>7</v>
      </c>
      <c r="H45" s="38" t="str">
        <f t="shared" si="0"/>
        <v>567</v>
      </c>
      <c r="I45" s="38" t="str">
        <f>("Hora_SD"&amp;COUNTA($H$1:H45)-1)</f>
        <v>Hora_SD44</v>
      </c>
      <c r="J45" s="42" t="str">
        <f t="shared" si="2"/>
        <v>;;;;;;;;15:00-17:00;17:00-19:00;19:00-21:00</v>
      </c>
    </row>
    <row r="46" spans="1:10" x14ac:dyDescent="0.25">
      <c r="A46" s="38">
        <v>1</v>
      </c>
      <c r="F46" s="38">
        <v>6</v>
      </c>
      <c r="G46" s="38">
        <v>7</v>
      </c>
      <c r="H46" s="38" t="str">
        <f t="shared" si="0"/>
        <v>167</v>
      </c>
      <c r="I46" s="38" t="str">
        <f>("Hora_SD"&amp;COUNTA($H$1:H46)-1)</f>
        <v>Hora_SD45</v>
      </c>
      <c r="J46" s="42" t="str">
        <f t="shared" si="2"/>
        <v>07:00-09:00;;;;;;;;;17:00-19:00;19:00-21:00</v>
      </c>
    </row>
    <row r="47" spans="1:10" x14ac:dyDescent="0.25">
      <c r="B47" s="38">
        <v>2</v>
      </c>
      <c r="F47" s="38">
        <v>6</v>
      </c>
      <c r="G47" s="38">
        <v>7</v>
      </c>
      <c r="H47" s="38" t="str">
        <f t="shared" si="0"/>
        <v>267</v>
      </c>
      <c r="I47" s="38" t="str">
        <f>("Hora_SD"&amp;COUNTA($H$1:H47)-1)</f>
        <v>Hora_SD46</v>
      </c>
      <c r="J47" s="42" t="str">
        <f t="shared" si="2"/>
        <v>;;09:00-11:00;;;;;;;17:00-19:00;19:00-21:00</v>
      </c>
    </row>
    <row r="48" spans="1:10" x14ac:dyDescent="0.25">
      <c r="C48" s="38">
        <v>3</v>
      </c>
      <c r="F48" s="38">
        <v>6</v>
      </c>
      <c r="G48" s="38">
        <v>7</v>
      </c>
      <c r="H48" s="38" t="str">
        <f t="shared" si="0"/>
        <v>367</v>
      </c>
      <c r="I48" s="38" t="str">
        <f>("Hora_SD"&amp;COUNTA($H$1:H48)-1)</f>
        <v>Hora_SD47</v>
      </c>
      <c r="J48" s="42" t="str">
        <f t="shared" si="2"/>
        <v>;;;;11:00-13:00;;;;;17:00-19:00;19:00-21:00</v>
      </c>
    </row>
    <row r="49" spans="1:10" x14ac:dyDescent="0.25">
      <c r="D49" s="38">
        <v>4</v>
      </c>
      <c r="F49" s="38">
        <v>6</v>
      </c>
      <c r="G49" s="38">
        <v>7</v>
      </c>
      <c r="H49" s="38" t="str">
        <f t="shared" si="0"/>
        <v>467</v>
      </c>
      <c r="I49" s="38" t="str">
        <f>("Hora_SD"&amp;COUNTA($H$1:H49)-1)</f>
        <v>Hora_SD48</v>
      </c>
      <c r="J49" s="42" t="str">
        <f t="shared" si="2"/>
        <v>;;;;;;13:00-15:00;;;17:00-19:00;19:00-21:00</v>
      </c>
    </row>
    <row r="50" spans="1:10" x14ac:dyDescent="0.25">
      <c r="A50" s="38">
        <v>1</v>
      </c>
      <c r="B50" s="38">
        <v>2</v>
      </c>
      <c r="F50" s="38">
        <v>6</v>
      </c>
      <c r="G50" s="38">
        <v>7</v>
      </c>
      <c r="H50" s="38" t="str">
        <f t="shared" si="0"/>
        <v>1267</v>
      </c>
      <c r="I50" s="38" t="str">
        <f>("Hora_SD"&amp;COUNTA($H$1:H50)-1)</f>
        <v>Hora_SD49</v>
      </c>
      <c r="J50" s="42" t="str">
        <f t="shared" si="2"/>
        <v>07:00-09:00;09:00-11:00;;;;;;;17:00-19:00;19:00-21:00</v>
      </c>
    </row>
    <row r="51" spans="1:10" x14ac:dyDescent="0.25">
      <c r="A51" s="38">
        <v>1</v>
      </c>
      <c r="C51" s="38">
        <v>3</v>
      </c>
      <c r="G51" s="38">
        <v>7</v>
      </c>
      <c r="H51" s="38" t="str">
        <f t="shared" si="0"/>
        <v>137</v>
      </c>
      <c r="I51" s="38" t="str">
        <f>("Hora_SD"&amp;COUNTA($H$1:H51)-1)</f>
        <v>Hora_SD50</v>
      </c>
      <c r="J51" s="42" t="str">
        <f t="shared" si="2"/>
        <v>07:00-09:00;;;11:00-13:00;;;;;;;19:00-21:00</v>
      </c>
    </row>
    <row r="52" spans="1:10" x14ac:dyDescent="0.25">
      <c r="A52" s="38">
        <v>1</v>
      </c>
      <c r="D52" s="38">
        <v>4</v>
      </c>
      <c r="G52" s="38">
        <v>7</v>
      </c>
      <c r="H52" s="38" t="str">
        <f t="shared" si="0"/>
        <v>147</v>
      </c>
      <c r="I52" s="38" t="str">
        <f>("Hora_SD"&amp;COUNTA($H$1:H52)-1)</f>
        <v>Hora_SD51</v>
      </c>
      <c r="J52" s="42" t="str">
        <f t="shared" si="2"/>
        <v>07:00-09:00;;;;;13:00-15:00;;;;;19:00-21:00</v>
      </c>
    </row>
    <row r="53" spans="1:10" x14ac:dyDescent="0.25">
      <c r="A53" s="38">
        <v>1</v>
      </c>
      <c r="E53" s="38">
        <v>5</v>
      </c>
      <c r="G53" s="38">
        <v>7</v>
      </c>
      <c r="H53" s="38" t="str">
        <f t="shared" si="0"/>
        <v>157</v>
      </c>
      <c r="I53" s="38" t="str">
        <f>("Hora_SD"&amp;COUNTA($H$1:H53)-1)</f>
        <v>Hora_SD52</v>
      </c>
      <c r="J53" s="42" t="str">
        <f t="shared" si="2"/>
        <v>07:00-09:00;;;;;;;15:00-17:00;;;19:00-21:00</v>
      </c>
    </row>
    <row r="54" spans="1:10" x14ac:dyDescent="0.25">
      <c r="B54" s="38">
        <v>2</v>
      </c>
      <c r="C54" s="38">
        <v>3</v>
      </c>
      <c r="G54" s="38">
        <v>7</v>
      </c>
      <c r="H54" s="38" t="str">
        <f t="shared" si="0"/>
        <v>237</v>
      </c>
      <c r="I54" s="38" t="str">
        <f>("Hora_SD"&amp;COUNTA($H$1:H54)-1)</f>
        <v>Hora_SD53</v>
      </c>
      <c r="J54" s="42" t="str">
        <f t="shared" si="2"/>
        <v>;;09:00-11:00;11:00-13:00;;;;;;;19:00-21:00</v>
      </c>
    </row>
    <row r="55" spans="1:10" x14ac:dyDescent="0.25">
      <c r="B55" s="38">
        <v>2</v>
      </c>
      <c r="D55" s="38">
        <v>4</v>
      </c>
      <c r="G55" s="38">
        <v>7</v>
      </c>
      <c r="H55" s="38" t="str">
        <f t="shared" si="0"/>
        <v>247</v>
      </c>
      <c r="I55" s="38" t="str">
        <f>("Hora_SD"&amp;COUNTA($H$1:H55)-1)</f>
        <v>Hora_SD54</v>
      </c>
      <c r="J55" s="42" t="str">
        <f t="shared" si="2"/>
        <v>;;09:00-11:00;;;13:00-15:00;;;;;19:00-21:00</v>
      </c>
    </row>
    <row r="56" spans="1:10" x14ac:dyDescent="0.25">
      <c r="B56" s="38">
        <v>2</v>
      </c>
      <c r="E56" s="38">
        <v>5</v>
      </c>
      <c r="G56" s="38">
        <v>7</v>
      </c>
      <c r="H56" s="38" t="str">
        <f t="shared" si="0"/>
        <v>257</v>
      </c>
      <c r="I56" s="38" t="str">
        <f>("Hora_SD"&amp;COUNTA($H$1:H56)-1)</f>
        <v>Hora_SD55</v>
      </c>
      <c r="J56" s="42" t="str">
        <f t="shared" si="2"/>
        <v>;;09:00-11:00;;;;;15:00-17:00;;;19:00-21:00</v>
      </c>
    </row>
    <row r="57" spans="1:10" x14ac:dyDescent="0.25">
      <c r="B57" s="38">
        <v>2</v>
      </c>
      <c r="E57" s="38">
        <v>5</v>
      </c>
      <c r="F57" s="38">
        <v>6</v>
      </c>
      <c r="G57" s="38">
        <v>7</v>
      </c>
      <c r="H57" s="38" t="str">
        <f t="shared" si="0"/>
        <v>2567</v>
      </c>
      <c r="I57" s="38" t="str">
        <f>("Hora_SD"&amp;COUNTA($H$1:H57)-1)</f>
        <v>Hora_SD56</v>
      </c>
      <c r="J57" s="42" t="str">
        <f t="shared" si="2"/>
        <v>;;09:00-11:00;;;;;15:00-17:00;17:00-19:00;19:00-21:00</v>
      </c>
    </row>
    <row r="58" spans="1:10" x14ac:dyDescent="0.25">
      <c r="A58" s="38">
        <v>1</v>
      </c>
      <c r="B58" s="38">
        <v>2</v>
      </c>
      <c r="C58" s="38">
        <v>3</v>
      </c>
      <c r="F58" s="38">
        <v>6</v>
      </c>
      <c r="G58" s="38">
        <v>7</v>
      </c>
      <c r="H58" s="38" t="str">
        <f t="shared" si="0"/>
        <v>12367</v>
      </c>
      <c r="I58" s="38" t="str">
        <f>("Hora_SD"&amp;COUNTA($H$1:H58)-1)</f>
        <v>Hora_SD57</v>
      </c>
      <c r="J58" s="42" t="str">
        <f t="shared" si="2"/>
        <v>07:00-09:00;09:00-11:00;11:00-13:00;;;;;17:00-19:00;19:00-21:00</v>
      </c>
    </row>
    <row r="59" spans="1:10" x14ac:dyDescent="0.25">
      <c r="A59" s="38">
        <v>1</v>
      </c>
      <c r="B59" s="38">
        <v>2</v>
      </c>
      <c r="D59" s="38">
        <v>4</v>
      </c>
      <c r="F59" s="38">
        <v>6</v>
      </c>
      <c r="G59" s="38">
        <v>7</v>
      </c>
      <c r="H59" s="38" t="str">
        <f t="shared" si="0"/>
        <v>12467</v>
      </c>
      <c r="I59" s="38" t="str">
        <f>("Hora_SD"&amp;COUNTA($H$1:H59)-1)</f>
        <v>Hora_SD58</v>
      </c>
      <c r="J59" s="42" t="str">
        <f t="shared" si="2"/>
        <v>07:00-09:00;09:00-11:00;;;13:00-15:00;;;17:00-19:00;19:00-21:00</v>
      </c>
    </row>
    <row r="60" spans="1:10" x14ac:dyDescent="0.25">
      <c r="A60" s="38">
        <v>1</v>
      </c>
      <c r="B60" s="38">
        <v>2</v>
      </c>
      <c r="D60" s="38">
        <v>4</v>
      </c>
      <c r="G60" s="38">
        <v>7</v>
      </c>
      <c r="H60" s="38" t="str">
        <f t="shared" si="0"/>
        <v>1247</v>
      </c>
      <c r="I60" s="38" t="str">
        <f>("Hora_SD"&amp;COUNTA($H$1:H60)-1)</f>
        <v>Hora_SD59</v>
      </c>
      <c r="J60" s="42" t="str">
        <f t="shared" si="2"/>
        <v>07:00-09:00;09:00-11:00;;;13:00-15:00;;;;;19:00-21:00</v>
      </c>
    </row>
    <row r="61" spans="1:10" x14ac:dyDescent="0.25">
      <c r="A61" s="38">
        <v>1</v>
      </c>
      <c r="D61" s="38">
        <v>4</v>
      </c>
      <c r="F61" s="38">
        <v>6</v>
      </c>
      <c r="G61" s="38">
        <v>7</v>
      </c>
      <c r="H61" s="38" t="str">
        <f t="shared" si="0"/>
        <v>1467</v>
      </c>
      <c r="I61" s="38" t="str">
        <f>("Hora_SD"&amp;COUNTA($H$1:H61)-1)</f>
        <v>Hora_SD60</v>
      </c>
      <c r="J61" s="42" t="str">
        <f t="shared" si="2"/>
        <v>07:00-09:00;;;;;13:00-15:00;;;17:00-19:00;19:00-21:00</v>
      </c>
    </row>
    <row r="62" spans="1:10" x14ac:dyDescent="0.25">
      <c r="A62" s="38">
        <v>1</v>
      </c>
      <c r="C62" s="38">
        <v>3</v>
      </c>
      <c r="D62" s="38">
        <v>4</v>
      </c>
      <c r="F62" s="38">
        <v>6</v>
      </c>
      <c r="G62" s="38">
        <v>7</v>
      </c>
      <c r="H62" s="38" t="str">
        <f t="shared" si="0"/>
        <v>13467</v>
      </c>
      <c r="I62" s="38" t="str">
        <f>("Hora_SD"&amp;COUNTA($H$1:H62)-1)</f>
        <v>Hora_SD61</v>
      </c>
      <c r="J62" s="42" t="str">
        <f t="shared" si="2"/>
        <v>07:00-09:00;;;11:00-13:00;13:00-15:00;;;17:00-19:00;19:00-21:00</v>
      </c>
    </row>
    <row r="63" spans="1:10" x14ac:dyDescent="0.25">
      <c r="A63" s="38">
        <v>1</v>
      </c>
      <c r="C63" s="38">
        <v>3</v>
      </c>
      <c r="D63" s="38">
        <v>4</v>
      </c>
      <c r="E63" s="38">
        <v>5</v>
      </c>
      <c r="F63" s="38">
        <v>6</v>
      </c>
      <c r="H63" s="38" t="str">
        <f t="shared" si="0"/>
        <v>13456</v>
      </c>
      <c r="I63" s="38" t="str">
        <f>("Hora_SD"&amp;COUNTA($H$1:H63)-1)</f>
        <v>Hora_SD62</v>
      </c>
      <c r="J63" s="42" t="str">
        <f t="shared" si="2"/>
        <v>07:00-09:00;;;11:00-13:00;13:00-15:00;15:00-17:00;17:00-19:00;;</v>
      </c>
    </row>
    <row r="64" spans="1:10" x14ac:dyDescent="0.25">
      <c r="A64" s="38">
        <v>1</v>
      </c>
      <c r="C64" s="38">
        <v>3</v>
      </c>
      <c r="D64" s="38">
        <v>4</v>
      </c>
      <c r="E64" s="38">
        <v>5</v>
      </c>
      <c r="H64" s="38" t="str">
        <f t="shared" si="0"/>
        <v>1345</v>
      </c>
      <c r="I64" s="38" t="str">
        <f>("Hora_SD"&amp;COUNTA($H$1:H64)-1)</f>
        <v>Hora_SD63</v>
      </c>
      <c r="J64" s="42" t="str">
        <f t="shared" si="2"/>
        <v>07:00-09:00;;;11:00-13:00;13:00-15:00;15:00-17:00;;;;</v>
      </c>
    </row>
    <row r="65" spans="1:10" x14ac:dyDescent="0.25">
      <c r="A65" s="38">
        <v>1</v>
      </c>
      <c r="C65" s="38">
        <v>3</v>
      </c>
      <c r="E65" s="38">
        <v>5</v>
      </c>
      <c r="H65" s="38" t="str">
        <f t="shared" si="0"/>
        <v>135</v>
      </c>
      <c r="I65" s="38" t="str">
        <f>("Hora_SD"&amp;COUNTA($H$1:H65)-1)</f>
        <v>Hora_SD64</v>
      </c>
      <c r="J65" s="42" t="str">
        <f t="shared" si="2"/>
        <v>07:00-09:00;;;11:00-13:00;;;15:00-17:00;;;;</v>
      </c>
    </row>
    <row r="66" spans="1:10" x14ac:dyDescent="0.25">
      <c r="A66" s="38">
        <v>1</v>
      </c>
      <c r="B66" s="38">
        <v>2</v>
      </c>
      <c r="E66" s="38">
        <v>5</v>
      </c>
      <c r="H66" s="38" t="str">
        <f t="shared" ref="H66:H119" si="3">(A66&amp;B66&amp;C66&amp;D66&amp;E66&amp;F66&amp;G66)</f>
        <v>125</v>
      </c>
      <c r="I66" s="38" t="str">
        <f>("Hora_SD"&amp;COUNTA($H$1:H66)-1)</f>
        <v>Hora_SD65</v>
      </c>
      <c r="J66" s="42" t="str">
        <f t="shared" ref="J66:J97" si="4">TRIM((IFERROR(VLOOKUP($A66,Hora_SD,2,1),";")&amp;";"&amp;IFERROR(VLOOKUP($B66,Hora_SD,2,1),";")&amp;";"&amp;IFERROR(VLOOKUP($C66,Hora_SD,2,1),";")&amp;";"&amp;IFERROR(VLOOKUP($D66,Hora_SD,2,1),";")&amp;";"&amp;IFERROR(VLOOKUP($E66,Hora_SD,2,1),";")&amp;";"&amp;IFERROR(VLOOKUP($F66,Hora_SD,2,1),";")&amp;";"&amp;IFERROR(VLOOKUP($G66,Hora_SD,2,1),";")))</f>
        <v>07:00-09:00;09:00-11:00;;;;;15:00-17:00;;;;</v>
      </c>
    </row>
    <row r="67" spans="1:10" x14ac:dyDescent="0.25">
      <c r="A67" s="38">
        <v>1</v>
      </c>
      <c r="B67" s="38">
        <v>2</v>
      </c>
      <c r="F67" s="38">
        <v>6</v>
      </c>
      <c r="H67" s="38" t="str">
        <f t="shared" si="3"/>
        <v>126</v>
      </c>
      <c r="I67" s="38" t="str">
        <f>("Hora_SD"&amp;COUNTA($H$1:H67)-1)</f>
        <v>Hora_SD66</v>
      </c>
      <c r="J67" s="42" t="str">
        <f t="shared" si="4"/>
        <v>07:00-09:00;09:00-11:00;;;;;;;17:00-19:00;;</v>
      </c>
    </row>
    <row r="68" spans="1:10" x14ac:dyDescent="0.25">
      <c r="A68" s="38">
        <v>1</v>
      </c>
      <c r="E68" s="38">
        <v>5</v>
      </c>
      <c r="F68" s="38">
        <v>6</v>
      </c>
      <c r="G68" s="38">
        <v>7</v>
      </c>
      <c r="H68" s="38" t="str">
        <f t="shared" si="3"/>
        <v>1567</v>
      </c>
      <c r="I68" s="38" t="str">
        <f>("Hora_SD"&amp;COUNTA($H$1:H68)-1)</f>
        <v>Hora_SD67</v>
      </c>
      <c r="J68" s="42" t="str">
        <f t="shared" si="4"/>
        <v>07:00-09:00;;;;;;;15:00-17:00;17:00-19:00;19:00-21:00</v>
      </c>
    </row>
    <row r="69" spans="1:10" x14ac:dyDescent="0.25">
      <c r="C69" s="38">
        <v>3</v>
      </c>
      <c r="E69" s="38">
        <v>5</v>
      </c>
      <c r="F69" s="38">
        <v>6</v>
      </c>
      <c r="G69" s="38">
        <v>7</v>
      </c>
      <c r="H69" s="38" t="str">
        <f t="shared" si="3"/>
        <v>3567</v>
      </c>
      <c r="I69" s="38" t="str">
        <f>("Hora_SD"&amp;COUNTA($H$1:H69)-1)</f>
        <v>Hora_SD68</v>
      </c>
      <c r="J69" s="42" t="str">
        <f t="shared" si="4"/>
        <v>;;;;11:00-13:00;;;15:00-17:00;17:00-19:00;19:00-21:00</v>
      </c>
    </row>
    <row r="70" spans="1:10" x14ac:dyDescent="0.25">
      <c r="D70" s="38">
        <v>4</v>
      </c>
      <c r="E70" s="38">
        <v>5</v>
      </c>
      <c r="F70" s="38">
        <v>6</v>
      </c>
      <c r="G70" s="38">
        <v>7</v>
      </c>
      <c r="H70" s="38" t="str">
        <f t="shared" si="3"/>
        <v>4567</v>
      </c>
      <c r="I70" s="38" t="str">
        <f>("Hora_SD"&amp;COUNTA($H$1:H70)-1)</f>
        <v>Hora_SD69</v>
      </c>
      <c r="J70" s="42" t="str">
        <f t="shared" si="4"/>
        <v>;;;;;;13:00-15:00;15:00-17:00;17:00-19:00;19:00-21:00</v>
      </c>
    </row>
    <row r="71" spans="1:10" x14ac:dyDescent="0.25">
      <c r="B71" s="38">
        <v>2</v>
      </c>
      <c r="C71" s="38">
        <v>3</v>
      </c>
      <c r="D71" s="38">
        <v>4</v>
      </c>
      <c r="E71" s="38">
        <v>5</v>
      </c>
      <c r="G71" s="38">
        <v>7</v>
      </c>
      <c r="H71" s="38" t="str">
        <f t="shared" si="3"/>
        <v>23457</v>
      </c>
      <c r="I71" s="38" t="str">
        <f>("Hora_SD"&amp;COUNTA($H$1:H71)-1)</f>
        <v>Hora_SD70</v>
      </c>
      <c r="J71" s="42" t="str">
        <f t="shared" si="4"/>
        <v>;;09:00-11:00;11:00-13:00;13:00-15:00;15:00-17:00;;;19:00-21:00</v>
      </c>
    </row>
    <row r="72" spans="1:10" x14ac:dyDescent="0.25">
      <c r="B72" s="38">
        <v>2</v>
      </c>
      <c r="D72" s="38">
        <v>4</v>
      </c>
      <c r="E72" s="38">
        <v>5</v>
      </c>
      <c r="F72" s="38">
        <v>6</v>
      </c>
      <c r="G72" s="38">
        <v>7</v>
      </c>
      <c r="H72" s="38" t="str">
        <f t="shared" si="3"/>
        <v>24567</v>
      </c>
      <c r="I72" s="38" t="str">
        <f>("Hora_SD"&amp;COUNTA($H$1:H72)-1)</f>
        <v>Hora_SD71</v>
      </c>
      <c r="J72" s="42" t="str">
        <f t="shared" si="4"/>
        <v>;;09:00-11:00;;;13:00-15:00;15:00-17:00;17:00-19:00;19:00-21:00</v>
      </c>
    </row>
    <row r="73" spans="1:10" x14ac:dyDescent="0.25">
      <c r="B73" s="38">
        <v>2</v>
      </c>
      <c r="C73" s="38">
        <v>3</v>
      </c>
      <c r="E73" s="38">
        <v>5</v>
      </c>
      <c r="F73" s="38">
        <v>6</v>
      </c>
      <c r="G73" s="38">
        <v>7</v>
      </c>
      <c r="H73" s="38" t="str">
        <f t="shared" si="3"/>
        <v>23567</v>
      </c>
      <c r="I73" s="38" t="str">
        <f>("Hora_SD"&amp;COUNTA($H$1:H73)-1)</f>
        <v>Hora_SD72</v>
      </c>
      <c r="J73" s="42" t="str">
        <f t="shared" si="4"/>
        <v>;;09:00-11:00;11:00-13:00;;;15:00-17:00;17:00-19:00;19:00-21:00</v>
      </c>
    </row>
    <row r="74" spans="1:10" x14ac:dyDescent="0.25">
      <c r="B74" s="38">
        <v>2</v>
      </c>
      <c r="C74" s="38">
        <v>3</v>
      </c>
      <c r="D74" s="38">
        <v>4</v>
      </c>
      <c r="F74" s="38">
        <v>6</v>
      </c>
      <c r="G74" s="38">
        <v>7</v>
      </c>
      <c r="H74" s="38" t="str">
        <f t="shared" si="3"/>
        <v>23467</v>
      </c>
      <c r="I74" s="38" t="str">
        <f>("Hora_SD"&amp;COUNTA($H$1:H74)-1)</f>
        <v>Hora_SD73</v>
      </c>
      <c r="J74" s="42" t="str">
        <f t="shared" si="4"/>
        <v>;;09:00-11:00;11:00-13:00;13:00-15:00;;;17:00-19:00;19:00-21:00</v>
      </c>
    </row>
    <row r="75" spans="1:10" x14ac:dyDescent="0.25">
      <c r="B75" s="38">
        <v>2</v>
      </c>
      <c r="D75" s="38">
        <v>4</v>
      </c>
      <c r="E75" s="38">
        <v>5</v>
      </c>
      <c r="H75" s="38" t="str">
        <f t="shared" si="3"/>
        <v>245</v>
      </c>
      <c r="I75" s="38" t="str">
        <f>("Hora_SD"&amp;COUNTA($H$1:H75)-1)</f>
        <v>Hora_SD74</v>
      </c>
      <c r="J75" s="42" t="str">
        <f t="shared" si="4"/>
        <v>;;09:00-11:00;;;13:00-15:00;15:00-17:00;;;;</v>
      </c>
    </row>
    <row r="76" spans="1:10" x14ac:dyDescent="0.25">
      <c r="B76" s="38">
        <v>2</v>
      </c>
      <c r="D76" s="38">
        <v>4</v>
      </c>
      <c r="E76" s="38">
        <v>5</v>
      </c>
      <c r="F76" s="38">
        <v>6</v>
      </c>
      <c r="H76" s="38" t="str">
        <f t="shared" si="3"/>
        <v>2456</v>
      </c>
      <c r="I76" s="38" t="str">
        <f>("Hora_SD"&amp;COUNTA($H$1:H76)-1)</f>
        <v>Hora_SD75</v>
      </c>
      <c r="J76" s="42" t="str">
        <f t="shared" si="4"/>
        <v>;;09:00-11:00;;;13:00-15:00;15:00-17:00;17:00-19:00;;</v>
      </c>
    </row>
    <row r="77" spans="1:10" x14ac:dyDescent="0.25">
      <c r="B77" s="38">
        <v>2</v>
      </c>
      <c r="D77" s="38">
        <v>4</v>
      </c>
      <c r="F77" s="38">
        <v>6</v>
      </c>
      <c r="H77" s="38" t="str">
        <f t="shared" si="3"/>
        <v>246</v>
      </c>
      <c r="I77" s="38" t="str">
        <f>("Hora_SD"&amp;COUNTA($H$1:H77)-1)</f>
        <v>Hora_SD76</v>
      </c>
      <c r="J77" s="42" t="str">
        <f t="shared" si="4"/>
        <v>;;09:00-11:00;;;13:00-15:00;;;17:00-19:00;;</v>
      </c>
    </row>
    <row r="78" spans="1:10" x14ac:dyDescent="0.25">
      <c r="B78" s="38">
        <v>2</v>
      </c>
      <c r="C78" s="38">
        <v>3</v>
      </c>
      <c r="E78" s="38">
        <v>5</v>
      </c>
      <c r="G78" s="38">
        <v>7</v>
      </c>
      <c r="H78" s="38" t="str">
        <f t="shared" si="3"/>
        <v>2357</v>
      </c>
      <c r="I78" s="38" t="str">
        <f>("Hora_SD"&amp;COUNTA($H$1:H78)-1)</f>
        <v>Hora_SD77</v>
      </c>
      <c r="J78" s="42" t="str">
        <f t="shared" si="4"/>
        <v>;;09:00-11:00;11:00-13:00;;;15:00-17:00;;;19:00-21:00</v>
      </c>
    </row>
    <row r="79" spans="1:10" x14ac:dyDescent="0.25">
      <c r="A79" s="38">
        <v>1</v>
      </c>
      <c r="D79" s="38">
        <v>4</v>
      </c>
      <c r="E79" s="38">
        <v>5</v>
      </c>
      <c r="H79" s="38" t="str">
        <f t="shared" si="3"/>
        <v>145</v>
      </c>
      <c r="I79" s="38" t="str">
        <f>("Hora_SD"&amp;COUNTA($H$1:H79)-1)</f>
        <v>Hora_SD78</v>
      </c>
      <c r="J79" s="42" t="str">
        <f t="shared" si="4"/>
        <v>07:00-09:00;;;;;13:00-15:00;15:00-17:00;;;;</v>
      </c>
    </row>
    <row r="80" spans="1:10" x14ac:dyDescent="0.25">
      <c r="A80" s="38">
        <v>1</v>
      </c>
      <c r="C80" s="38">
        <v>3</v>
      </c>
      <c r="D80" s="38">
        <v>4</v>
      </c>
      <c r="H80" s="38" t="str">
        <f t="shared" si="3"/>
        <v>134</v>
      </c>
      <c r="I80" s="38" t="str">
        <f>("Hora_SD"&amp;COUNTA($H$1:H80)-1)</f>
        <v>Hora_SD79</v>
      </c>
      <c r="J80" s="42" t="str">
        <f t="shared" si="4"/>
        <v>07:00-09:00;;;11:00-13:00;13:00-15:00;;;;;;</v>
      </c>
    </row>
    <row r="81" spans="1:10" x14ac:dyDescent="0.25">
      <c r="A81" s="38">
        <v>1</v>
      </c>
      <c r="B81" s="38">
        <v>2</v>
      </c>
      <c r="D81" s="38">
        <v>4</v>
      </c>
      <c r="H81" s="38" t="str">
        <f t="shared" si="3"/>
        <v>124</v>
      </c>
      <c r="I81" s="38" t="str">
        <f>("Hora_SD"&amp;COUNTA($H$1:H81)-1)</f>
        <v>Hora_SD80</v>
      </c>
      <c r="J81" s="42" t="str">
        <f t="shared" si="4"/>
        <v>07:00-09:00;09:00-11:00;;;13:00-15:00;;;;;;</v>
      </c>
    </row>
    <row r="82" spans="1:10" x14ac:dyDescent="0.25">
      <c r="A82" s="38">
        <v>1</v>
      </c>
      <c r="C82" s="38">
        <v>3</v>
      </c>
      <c r="F82" s="38">
        <v>6</v>
      </c>
      <c r="H82" s="38" t="str">
        <f t="shared" si="3"/>
        <v>136</v>
      </c>
      <c r="I82" s="38" t="str">
        <f>("Hora_SD"&amp;COUNTA($H$1:H82)-1)</f>
        <v>Hora_SD81</v>
      </c>
      <c r="J82" s="42" t="str">
        <f t="shared" si="4"/>
        <v>07:00-09:00;;;11:00-13:00;;;;;17:00-19:00;;</v>
      </c>
    </row>
    <row r="83" spans="1:10" x14ac:dyDescent="0.25">
      <c r="A83" s="38">
        <v>1</v>
      </c>
      <c r="D83" s="38">
        <v>4</v>
      </c>
      <c r="F83" s="38">
        <v>6</v>
      </c>
      <c r="H83" s="38" t="str">
        <f t="shared" si="3"/>
        <v>146</v>
      </c>
      <c r="I83" s="38" t="str">
        <f>("Hora_SD"&amp;COUNTA($H$1:H83)-1)</f>
        <v>Hora_SD82</v>
      </c>
      <c r="J83" s="42" t="str">
        <f t="shared" si="4"/>
        <v>07:00-09:00;;;;;13:00-15:00;;;17:00-19:00;;</v>
      </c>
    </row>
    <row r="84" spans="1:10" x14ac:dyDescent="0.25">
      <c r="A84" s="38">
        <v>1</v>
      </c>
      <c r="E84" s="38">
        <v>5</v>
      </c>
      <c r="F84" s="38">
        <v>6</v>
      </c>
      <c r="H84" s="38" t="str">
        <f t="shared" si="3"/>
        <v>156</v>
      </c>
      <c r="I84" s="38" t="str">
        <f>("Hora_SD"&amp;COUNTA($H$1:H84)-1)</f>
        <v>Hora_SD83</v>
      </c>
      <c r="J84" s="42" t="str">
        <f t="shared" si="4"/>
        <v>07:00-09:00;;;;;;;15:00-17:00;17:00-19:00;;</v>
      </c>
    </row>
    <row r="85" spans="1:10" x14ac:dyDescent="0.25">
      <c r="A85" s="38">
        <v>1</v>
      </c>
      <c r="B85" s="38">
        <v>2</v>
      </c>
      <c r="C85" s="38">
        <v>3</v>
      </c>
      <c r="D85" s="38">
        <v>4</v>
      </c>
      <c r="G85" s="38">
        <v>7</v>
      </c>
      <c r="H85" s="38" t="str">
        <f t="shared" si="3"/>
        <v>12347</v>
      </c>
      <c r="I85" s="38" t="str">
        <f>("Hora_SD"&amp;COUNTA($H$1:H85)-1)</f>
        <v>Hora_SD84</v>
      </c>
      <c r="J85" s="42" t="str">
        <f t="shared" si="4"/>
        <v>07:00-09:00;09:00-11:00;11:00-13:00;13:00-15:00;;;;;19:00-21:00</v>
      </c>
    </row>
    <row r="86" spans="1:10" x14ac:dyDescent="0.25">
      <c r="A86" s="38">
        <v>1</v>
      </c>
      <c r="B86" s="38">
        <v>2</v>
      </c>
      <c r="C86" s="38">
        <v>3</v>
      </c>
      <c r="D86" s="38">
        <v>4</v>
      </c>
      <c r="F86" s="38">
        <v>6</v>
      </c>
      <c r="H86" s="38" t="str">
        <f t="shared" si="3"/>
        <v>12346</v>
      </c>
      <c r="I86" s="38" t="str">
        <f>("Hora_SD"&amp;COUNTA($H$1:H86)-1)</f>
        <v>Hora_SD85</v>
      </c>
      <c r="J86" s="42" t="str">
        <f t="shared" si="4"/>
        <v>07:00-09:00;09:00-11:00;11:00-13:00;13:00-15:00;;;17:00-19:00;;</v>
      </c>
    </row>
    <row r="87" spans="1:10" x14ac:dyDescent="0.25">
      <c r="C87" s="38">
        <v>3</v>
      </c>
      <c r="D87" s="38">
        <v>4</v>
      </c>
      <c r="E87" s="38">
        <v>5</v>
      </c>
      <c r="F87" s="38">
        <v>6</v>
      </c>
      <c r="H87" s="38" t="str">
        <f t="shared" si="3"/>
        <v>3456</v>
      </c>
      <c r="I87" s="38" t="str">
        <f>("Hora_SD"&amp;COUNTA($H$1:H87)-1)</f>
        <v>Hora_SD86</v>
      </c>
      <c r="J87" s="42" t="str">
        <f t="shared" si="4"/>
        <v>;;;;11:00-13:00;13:00-15:00;15:00-17:00;17:00-19:00;;</v>
      </c>
    </row>
    <row r="88" spans="1:10" x14ac:dyDescent="0.25">
      <c r="D88" s="38">
        <v>4</v>
      </c>
      <c r="E88" s="38">
        <v>5</v>
      </c>
      <c r="F88" s="38">
        <v>6</v>
      </c>
      <c r="H88" s="38" t="str">
        <f t="shared" si="3"/>
        <v>456</v>
      </c>
      <c r="I88" s="38" t="str">
        <f>("Hora_SD"&amp;COUNTA($H$1:H88)-1)</f>
        <v>Hora_SD87</v>
      </c>
      <c r="J88" s="42" t="str">
        <f t="shared" si="4"/>
        <v>;;;;;;13:00-15:00;15:00-17:00;17:00-19:00;;</v>
      </c>
    </row>
    <row r="89" spans="1:10" x14ac:dyDescent="0.25">
      <c r="C89" s="38">
        <v>3</v>
      </c>
      <c r="E89" s="38">
        <v>5</v>
      </c>
      <c r="F89" s="38">
        <v>6</v>
      </c>
      <c r="H89" s="38" t="str">
        <f t="shared" si="3"/>
        <v>356</v>
      </c>
      <c r="I89" s="38" t="str">
        <f>("Hora_SD"&amp;COUNTA($H$1:H89)-1)</f>
        <v>Hora_SD88</v>
      </c>
      <c r="J89" s="42" t="str">
        <f t="shared" si="4"/>
        <v>;;;;11:00-13:00;;;15:00-17:00;17:00-19:00;;</v>
      </c>
    </row>
    <row r="90" spans="1:10" x14ac:dyDescent="0.25">
      <c r="C90" s="38">
        <v>3</v>
      </c>
      <c r="E90" s="38">
        <v>5</v>
      </c>
      <c r="G90" s="38">
        <v>7</v>
      </c>
      <c r="H90" s="38" t="str">
        <f t="shared" si="3"/>
        <v>357</v>
      </c>
      <c r="I90" s="38" t="str">
        <f>("Hora_SD"&amp;COUNTA($H$1:H90)-1)</f>
        <v>Hora_SD89</v>
      </c>
      <c r="J90" s="42" t="str">
        <f t="shared" si="4"/>
        <v>;;;;11:00-13:00;;;15:00-17:00;;;19:00-21:00</v>
      </c>
    </row>
    <row r="91" spans="1:10" x14ac:dyDescent="0.25">
      <c r="A91" s="38">
        <v>1</v>
      </c>
      <c r="B91" s="38">
        <v>2</v>
      </c>
      <c r="E91" s="38">
        <v>5</v>
      </c>
      <c r="F91" s="38">
        <v>6</v>
      </c>
      <c r="G91" s="38">
        <v>7</v>
      </c>
      <c r="H91" s="38" t="str">
        <f t="shared" si="3"/>
        <v>12567</v>
      </c>
      <c r="I91" s="38" t="str">
        <f>("Hora_SD"&amp;COUNTA($H$1:H91)-1)</f>
        <v>Hora_SD90</v>
      </c>
      <c r="J91" s="42" t="str">
        <f t="shared" si="4"/>
        <v>07:00-09:00;09:00-11:00;;;;;15:00-17:00;17:00-19:00;19:00-21:00</v>
      </c>
    </row>
    <row r="92" spans="1:10" x14ac:dyDescent="0.25">
      <c r="A92" s="38">
        <v>1</v>
      </c>
      <c r="B92" s="38">
        <v>2</v>
      </c>
      <c r="E92" s="38">
        <v>5</v>
      </c>
      <c r="G92" s="38">
        <v>7</v>
      </c>
      <c r="H92" s="38" t="str">
        <f t="shared" si="3"/>
        <v>1257</v>
      </c>
      <c r="I92" s="38" t="str">
        <f>("Hora_SD"&amp;COUNTA($H$1:H92)-1)</f>
        <v>Hora_SD91</v>
      </c>
      <c r="J92" s="42" t="str">
        <f t="shared" si="4"/>
        <v>07:00-09:00;09:00-11:00;;;;;15:00-17:00;;;19:00-21:00</v>
      </c>
    </row>
    <row r="93" spans="1:10" x14ac:dyDescent="0.25">
      <c r="A93" s="38">
        <v>1</v>
      </c>
      <c r="B93" s="38">
        <v>2</v>
      </c>
      <c r="G93" s="38">
        <v>7</v>
      </c>
      <c r="H93" s="38" t="str">
        <f t="shared" si="3"/>
        <v>127</v>
      </c>
      <c r="I93" s="38" t="str">
        <f>("Hora_SD"&amp;COUNTA($H$1:H93)-1)</f>
        <v>Hora_SD92</v>
      </c>
      <c r="J93" s="42" t="str">
        <f t="shared" si="4"/>
        <v>07:00-09:00;09:00-11:00;;;;;;;;;19:00-21:00</v>
      </c>
    </row>
    <row r="94" spans="1:10" x14ac:dyDescent="0.25">
      <c r="A94" s="38">
        <v>1</v>
      </c>
      <c r="B94" s="38">
        <v>2</v>
      </c>
      <c r="C94" s="38">
        <v>3</v>
      </c>
      <c r="G94" s="38">
        <v>7</v>
      </c>
      <c r="H94" s="38" t="str">
        <f t="shared" si="3"/>
        <v>1237</v>
      </c>
      <c r="I94" s="38" t="str">
        <f>("Hora_SD"&amp;COUNTA($H$1:H94)-1)</f>
        <v>Hora_SD93</v>
      </c>
      <c r="J94" s="42" t="str">
        <f t="shared" si="4"/>
        <v>07:00-09:00;09:00-11:00;11:00-13:00;;;;;;;19:00-21:00</v>
      </c>
    </row>
    <row r="95" spans="1:10" x14ac:dyDescent="0.25">
      <c r="A95" s="38">
        <v>1</v>
      </c>
      <c r="D95" s="38">
        <v>4</v>
      </c>
      <c r="E95" s="38">
        <v>5</v>
      </c>
      <c r="F95" s="38">
        <v>6</v>
      </c>
      <c r="G95" s="38">
        <v>7</v>
      </c>
      <c r="H95" s="38" t="str">
        <f t="shared" si="3"/>
        <v>14567</v>
      </c>
      <c r="I95" s="38" t="str">
        <f>("Hora_SD"&amp;COUNTA($H$1:H95)-1)</f>
        <v>Hora_SD94</v>
      </c>
      <c r="J95" s="42" t="str">
        <f t="shared" si="4"/>
        <v>07:00-09:00;;;;;13:00-15:00;15:00-17:00;17:00-19:00;19:00-21:00</v>
      </c>
    </row>
    <row r="96" spans="1:10" x14ac:dyDescent="0.25">
      <c r="A96" s="38">
        <v>1</v>
      </c>
      <c r="C96" s="38">
        <v>3</v>
      </c>
      <c r="F96" s="38">
        <v>6</v>
      </c>
      <c r="G96" s="38">
        <v>7</v>
      </c>
      <c r="H96" s="38" t="str">
        <f t="shared" si="3"/>
        <v>1367</v>
      </c>
      <c r="I96" s="38" t="str">
        <f>("Hora_SD"&amp;COUNTA($H$1:H96)-1)</f>
        <v>Hora_SD95</v>
      </c>
      <c r="J96" s="42" t="str">
        <f t="shared" si="4"/>
        <v>07:00-09:00;;;11:00-13:00;;;;;17:00-19:00;19:00-21:00</v>
      </c>
    </row>
    <row r="97" spans="1:10" x14ac:dyDescent="0.25">
      <c r="B97" s="38">
        <v>2</v>
      </c>
      <c r="D97" s="38">
        <v>4</v>
      </c>
      <c r="F97" s="38">
        <v>6</v>
      </c>
      <c r="G97" s="38">
        <v>7</v>
      </c>
      <c r="H97" s="38" t="str">
        <f t="shared" si="3"/>
        <v>2467</v>
      </c>
      <c r="I97" s="38" t="str">
        <f>("Hora_SD"&amp;COUNTA($H$1:H97)-1)</f>
        <v>Hora_SD96</v>
      </c>
      <c r="J97" s="42" t="str">
        <f t="shared" si="4"/>
        <v>;;09:00-11:00;;;13:00-15:00;;;17:00-19:00;19:00-21:00</v>
      </c>
    </row>
    <row r="98" spans="1:10" x14ac:dyDescent="0.25">
      <c r="A98" s="38">
        <v>1</v>
      </c>
      <c r="B98" s="38">
        <v>2</v>
      </c>
      <c r="D98" s="38">
        <v>4</v>
      </c>
      <c r="F98" s="38">
        <v>6</v>
      </c>
      <c r="H98" s="38" t="str">
        <f t="shared" si="3"/>
        <v>1246</v>
      </c>
      <c r="I98" s="38" t="str">
        <f>("Hora_SD"&amp;COUNTA($H$1:H98)-1)</f>
        <v>Hora_SD97</v>
      </c>
      <c r="J98" s="42" t="str">
        <f t="shared" ref="J98:J120" si="5">TRIM((IFERROR(VLOOKUP($A98,Hora_SD,2,1),";")&amp;";"&amp;IFERROR(VLOOKUP($B98,Hora_SD,2,1),";")&amp;";"&amp;IFERROR(VLOOKUP($C98,Hora_SD,2,1),";")&amp;";"&amp;IFERROR(VLOOKUP($D98,Hora_SD,2,1),";")&amp;";"&amp;IFERROR(VLOOKUP($E98,Hora_SD,2,1),";")&amp;";"&amp;IFERROR(VLOOKUP($F98,Hora_SD,2,1),";")&amp;";"&amp;IFERROR(VLOOKUP($G98,Hora_SD,2,1),";")))</f>
        <v>07:00-09:00;09:00-11:00;;;13:00-15:00;;;17:00-19:00;;</v>
      </c>
    </row>
    <row r="99" spans="1:10" x14ac:dyDescent="0.25">
      <c r="C99" s="38">
        <v>3</v>
      </c>
      <c r="D99" s="38">
        <v>4</v>
      </c>
      <c r="F99" s="38">
        <v>6</v>
      </c>
      <c r="H99" s="38" t="str">
        <f t="shared" si="3"/>
        <v>346</v>
      </c>
      <c r="I99" s="38" t="str">
        <f>("Hora_SD"&amp;COUNTA($H$1:H99)-1)</f>
        <v>Hora_SD98</v>
      </c>
      <c r="J99" s="42" t="str">
        <f t="shared" si="5"/>
        <v>;;;;11:00-13:00;13:00-15:00;;;17:00-19:00;;</v>
      </c>
    </row>
    <row r="100" spans="1:10" x14ac:dyDescent="0.25">
      <c r="C100" s="38">
        <v>3</v>
      </c>
      <c r="D100" s="38">
        <v>4</v>
      </c>
      <c r="E100" s="38">
        <v>5</v>
      </c>
      <c r="F100" s="38">
        <v>6</v>
      </c>
      <c r="G100" s="38">
        <v>7</v>
      </c>
      <c r="H100" s="38" t="str">
        <f t="shared" si="3"/>
        <v>34567</v>
      </c>
      <c r="I100" s="38" t="str">
        <f>("Hora_SD"&amp;COUNTA($H$1:H100)-1)</f>
        <v>Hora_SD99</v>
      </c>
      <c r="J100" s="42" t="str">
        <f t="shared" si="5"/>
        <v>;;;;11:00-13:00;13:00-15:00;15:00-17:00;17:00-19:00;19:00-21:00</v>
      </c>
    </row>
    <row r="101" spans="1:10" x14ac:dyDescent="0.25">
      <c r="A101" s="38">
        <v>1</v>
      </c>
      <c r="B101" s="38">
        <v>2</v>
      </c>
      <c r="C101" s="38">
        <v>3</v>
      </c>
      <c r="E101" s="38">
        <v>5</v>
      </c>
      <c r="F101" s="38">
        <v>6</v>
      </c>
      <c r="H101" s="38" t="str">
        <f t="shared" si="3"/>
        <v>12356</v>
      </c>
      <c r="I101" s="38" t="str">
        <f>("Hora_SD"&amp;COUNTA($H$1:H101)-1)</f>
        <v>Hora_SD100</v>
      </c>
      <c r="J101" s="42" t="str">
        <f t="shared" si="5"/>
        <v>07:00-09:00;09:00-11:00;11:00-13:00;;;15:00-17:00;17:00-19:00;;</v>
      </c>
    </row>
    <row r="102" spans="1:10" x14ac:dyDescent="0.25">
      <c r="A102" s="38">
        <v>1</v>
      </c>
      <c r="B102" s="38">
        <v>2</v>
      </c>
      <c r="E102" s="38">
        <v>5</v>
      </c>
      <c r="F102" s="38">
        <v>6</v>
      </c>
      <c r="H102" s="38" t="str">
        <f t="shared" si="3"/>
        <v>1256</v>
      </c>
      <c r="I102" s="38" t="str">
        <f>("Hora_SD"&amp;COUNTA($H$1:H102)-1)</f>
        <v>Hora_SD101</v>
      </c>
      <c r="J102" s="42" t="str">
        <f t="shared" si="5"/>
        <v>07:00-09:00;09:00-11:00;;;;;15:00-17:00;17:00-19:00;;</v>
      </c>
    </row>
    <row r="103" spans="1:10" x14ac:dyDescent="0.25">
      <c r="A103" s="38">
        <v>1</v>
      </c>
      <c r="D103" s="38">
        <v>4</v>
      </c>
      <c r="E103" s="38">
        <v>5</v>
      </c>
      <c r="F103" s="38">
        <v>6</v>
      </c>
      <c r="H103" s="38" t="str">
        <f t="shared" si="3"/>
        <v>1456</v>
      </c>
      <c r="I103" s="38" t="str">
        <f>("Hora_SD"&amp;COUNTA($H$1:H103)-1)</f>
        <v>Hora_SD102</v>
      </c>
      <c r="J103" s="42" t="str">
        <f t="shared" si="5"/>
        <v>07:00-09:00;;;;;13:00-15:00;15:00-17:00;17:00-19:00;;</v>
      </c>
    </row>
    <row r="104" spans="1:10" x14ac:dyDescent="0.25">
      <c r="A104" s="38">
        <v>1</v>
      </c>
      <c r="C104" s="38">
        <v>3</v>
      </c>
      <c r="E104" s="38">
        <v>5</v>
      </c>
      <c r="G104" s="38">
        <v>7</v>
      </c>
      <c r="H104" s="38" t="str">
        <f t="shared" si="3"/>
        <v>1357</v>
      </c>
      <c r="I104" s="38" t="str">
        <f>("Hora_SD"&amp;COUNTA($H$1:H104)-1)</f>
        <v>Hora_SD103</v>
      </c>
      <c r="J104" s="42" t="str">
        <f t="shared" si="5"/>
        <v>07:00-09:00;;;11:00-13:00;;;15:00-17:00;;;19:00-21:00</v>
      </c>
    </row>
    <row r="105" spans="1:10" x14ac:dyDescent="0.25">
      <c r="B105" s="38">
        <v>2</v>
      </c>
      <c r="C105" s="38">
        <v>3</v>
      </c>
      <c r="D105" s="38">
        <v>4</v>
      </c>
      <c r="F105" s="38">
        <v>6</v>
      </c>
      <c r="H105" s="38" t="str">
        <f t="shared" si="3"/>
        <v>2346</v>
      </c>
      <c r="I105" s="38" t="str">
        <f>("Hora_SD"&amp;COUNTA($H$1:H105)-1)</f>
        <v>Hora_SD104</v>
      </c>
      <c r="J105" s="42" t="str">
        <f t="shared" si="5"/>
        <v>;;09:00-11:00;11:00-13:00;13:00-15:00;;;17:00-19:00;;</v>
      </c>
    </row>
    <row r="106" spans="1:10" x14ac:dyDescent="0.25">
      <c r="A106" s="38">
        <v>1</v>
      </c>
      <c r="C106" s="38">
        <v>3</v>
      </c>
      <c r="D106" s="38">
        <v>4</v>
      </c>
      <c r="F106" s="38">
        <v>6</v>
      </c>
      <c r="H106" s="38" t="str">
        <f t="shared" si="3"/>
        <v>1346</v>
      </c>
      <c r="I106" s="38" t="str">
        <f>("Hora_SD"&amp;COUNTA($H$1:H106)-1)</f>
        <v>Hora_SD105</v>
      </c>
      <c r="J106" s="42" t="str">
        <f t="shared" si="5"/>
        <v>07:00-09:00;;;11:00-13:00;13:00-15:00;;;17:00-19:00;;</v>
      </c>
    </row>
    <row r="107" spans="1:10" x14ac:dyDescent="0.25">
      <c r="A107" s="38">
        <v>1</v>
      </c>
      <c r="B107" s="38">
        <v>2</v>
      </c>
      <c r="D107" s="38">
        <v>4</v>
      </c>
      <c r="E107" s="38">
        <v>5</v>
      </c>
      <c r="G107" s="38">
        <v>7</v>
      </c>
      <c r="H107" s="38" t="str">
        <f t="shared" si="3"/>
        <v>12457</v>
      </c>
      <c r="I107" s="38" t="str">
        <f>("Hora_SD"&amp;COUNTA($H$1:H107)-1)</f>
        <v>Hora_SD106</v>
      </c>
      <c r="J107" s="42" t="str">
        <f t="shared" si="5"/>
        <v>07:00-09:00;09:00-11:00;;;13:00-15:00;15:00-17:00;;;19:00-21:00</v>
      </c>
    </row>
    <row r="108" spans="1:10" x14ac:dyDescent="0.25">
      <c r="A108" s="38">
        <v>1</v>
      </c>
      <c r="C108" s="38">
        <v>3</v>
      </c>
      <c r="D108" s="38">
        <v>4</v>
      </c>
      <c r="E108" s="38">
        <v>5</v>
      </c>
      <c r="G108" s="38">
        <v>7</v>
      </c>
      <c r="H108" s="38" t="str">
        <f t="shared" si="3"/>
        <v>13457</v>
      </c>
      <c r="I108" s="38" t="str">
        <f>("Hora_SD"&amp;COUNTA($H$1:H108)-1)</f>
        <v>Hora_SD107</v>
      </c>
      <c r="J108" s="42" t="str">
        <f t="shared" si="5"/>
        <v>07:00-09:00;;;11:00-13:00;13:00-15:00;15:00-17:00;;;19:00-21:00</v>
      </c>
    </row>
    <row r="109" spans="1:10" x14ac:dyDescent="0.25">
      <c r="A109" s="38">
        <v>1</v>
      </c>
      <c r="D109" s="38">
        <v>4</v>
      </c>
      <c r="E109" s="38">
        <v>5</v>
      </c>
      <c r="G109" s="38">
        <v>7</v>
      </c>
      <c r="H109" s="38" t="str">
        <f t="shared" si="3"/>
        <v>1457</v>
      </c>
      <c r="I109" s="38" t="str">
        <f>("Hora_SD"&amp;COUNTA($H$1:H109)-1)</f>
        <v>Hora_SD108</v>
      </c>
      <c r="J109" s="42" t="str">
        <f t="shared" si="5"/>
        <v>07:00-09:00;;;;;13:00-15:00;15:00-17:00;;;19:00-21:00</v>
      </c>
    </row>
    <row r="110" spans="1:10" x14ac:dyDescent="0.25">
      <c r="A110" s="38">
        <v>1</v>
      </c>
      <c r="B110" s="38">
        <v>2</v>
      </c>
      <c r="C110" s="38">
        <v>3</v>
      </c>
      <c r="E110" s="38">
        <v>5</v>
      </c>
      <c r="G110" s="38">
        <v>7</v>
      </c>
      <c r="H110" s="38" t="str">
        <f t="shared" si="3"/>
        <v>12357</v>
      </c>
      <c r="I110" s="38" t="str">
        <f>("Hora_SD"&amp;COUNTA($H$1:H110)-1)</f>
        <v>Hora_SD109</v>
      </c>
      <c r="J110" s="42" t="str">
        <f t="shared" si="5"/>
        <v>07:00-09:00;09:00-11:00;11:00-13:00;;;15:00-17:00;;;19:00-21:00</v>
      </c>
    </row>
    <row r="111" spans="1:10" x14ac:dyDescent="0.25">
      <c r="A111" s="38">
        <v>1</v>
      </c>
      <c r="C111" s="38">
        <v>3</v>
      </c>
      <c r="D111" s="38">
        <v>4</v>
      </c>
      <c r="G111" s="38">
        <v>7</v>
      </c>
      <c r="H111" s="38" t="str">
        <f t="shared" si="3"/>
        <v>1347</v>
      </c>
      <c r="I111" s="38" t="str">
        <f>("Hora_SD"&amp;COUNTA($H$1:H111)-1)</f>
        <v>Hora_SD110</v>
      </c>
      <c r="J111" s="42" t="str">
        <f t="shared" si="5"/>
        <v>07:00-09:00;;;11:00-13:00;13:00-15:00;;;;;19:00-21:00</v>
      </c>
    </row>
    <row r="112" spans="1:10" x14ac:dyDescent="0.25">
      <c r="B112" s="38">
        <v>2</v>
      </c>
      <c r="C112" s="38">
        <v>3</v>
      </c>
      <c r="E112" s="38">
        <v>5</v>
      </c>
      <c r="H112" s="38" t="str">
        <f t="shared" si="3"/>
        <v>235</v>
      </c>
      <c r="I112" s="38" t="str">
        <f>("Hora_SD"&amp;COUNTA($H$1:H112)-1)</f>
        <v>Hora_SD111</v>
      </c>
      <c r="J112" s="42" t="str">
        <f t="shared" si="5"/>
        <v>;;09:00-11:00;11:00-13:00;;;15:00-17:00;;;;</v>
      </c>
    </row>
    <row r="113" spans="1:10" x14ac:dyDescent="0.25">
      <c r="B113" s="38">
        <v>2</v>
      </c>
      <c r="D113" s="38">
        <v>4</v>
      </c>
      <c r="E113" s="38">
        <v>5</v>
      </c>
      <c r="G113" s="38">
        <v>7</v>
      </c>
      <c r="H113" s="38" t="str">
        <f t="shared" si="3"/>
        <v>2457</v>
      </c>
      <c r="I113" s="38" t="str">
        <f>("Hora_SD"&amp;COUNTA($H$1:H113)-1)</f>
        <v>Hora_SD112</v>
      </c>
      <c r="J113" s="42" t="str">
        <f t="shared" si="5"/>
        <v>;;09:00-11:00;;;13:00-15:00;15:00-17:00;;;19:00-21:00</v>
      </c>
    </row>
    <row r="114" spans="1:10" x14ac:dyDescent="0.25">
      <c r="B114" s="38">
        <v>2</v>
      </c>
      <c r="E114" s="38">
        <v>5</v>
      </c>
      <c r="F114" s="38">
        <v>6</v>
      </c>
      <c r="H114" s="38" t="str">
        <f t="shared" si="3"/>
        <v>256</v>
      </c>
      <c r="I114" s="38" t="str">
        <f>("Hora_SD"&amp;COUNTA($H$1:H114)-1)</f>
        <v>Hora_SD113</v>
      </c>
      <c r="J114" s="42" t="str">
        <f t="shared" si="5"/>
        <v>;;09:00-11:00;;;;;15:00-17:00;17:00-19:00;;</v>
      </c>
    </row>
    <row r="115" spans="1:10" x14ac:dyDescent="0.25">
      <c r="C115" s="38">
        <v>3</v>
      </c>
      <c r="D115" s="38">
        <v>4</v>
      </c>
      <c r="G115" s="38">
        <v>7</v>
      </c>
      <c r="H115" s="38" t="str">
        <f t="shared" si="3"/>
        <v>347</v>
      </c>
      <c r="I115" s="38" t="str">
        <f>("Hora_SD"&amp;COUNTA($H$1:H115)-1)</f>
        <v>Hora_SD114</v>
      </c>
      <c r="J115" s="42" t="str">
        <f t="shared" si="5"/>
        <v>;;;;11:00-13:00;13:00-15:00;;;;;19:00-21:00</v>
      </c>
    </row>
    <row r="116" spans="1:10" x14ac:dyDescent="0.25">
      <c r="A116" s="38">
        <v>1</v>
      </c>
      <c r="B116" s="38">
        <v>2</v>
      </c>
      <c r="D116" s="38">
        <v>4</v>
      </c>
      <c r="E116" s="38">
        <v>5</v>
      </c>
      <c r="F116" s="38">
        <v>6</v>
      </c>
      <c r="H116" s="38" t="str">
        <f t="shared" si="3"/>
        <v>12456</v>
      </c>
      <c r="I116" s="38" t="str">
        <f>("Hora_SD"&amp;COUNTA($H$1:H116)-1)</f>
        <v>Hora_SD115</v>
      </c>
      <c r="J116" s="42" t="str">
        <f t="shared" si="5"/>
        <v>07:00-09:00;09:00-11:00;;;13:00-15:00;15:00-17:00;17:00-19:00;;</v>
      </c>
    </row>
    <row r="117" spans="1:10" x14ac:dyDescent="0.25">
      <c r="B117" s="38">
        <v>2</v>
      </c>
      <c r="C117" s="38">
        <v>3</v>
      </c>
      <c r="F117" s="38">
        <v>6</v>
      </c>
      <c r="G117" s="38">
        <v>7</v>
      </c>
      <c r="H117" s="38" t="str">
        <f t="shared" si="3"/>
        <v>2367</v>
      </c>
      <c r="I117" s="38" t="str">
        <f>("Hora_SD"&amp;COUNTA($H$1:H117)-1)</f>
        <v>Hora_SD116</v>
      </c>
      <c r="J117" s="42" t="str">
        <f t="shared" si="5"/>
        <v>;;09:00-11:00;11:00-13:00;;;;;17:00-19:00;19:00-21:00</v>
      </c>
    </row>
    <row r="118" spans="1:10" x14ac:dyDescent="0.25">
      <c r="A118" s="38">
        <v>1</v>
      </c>
      <c r="C118" s="38">
        <v>3</v>
      </c>
      <c r="E118" s="38">
        <v>5</v>
      </c>
      <c r="F118" s="38">
        <v>6</v>
      </c>
      <c r="H118" s="38" t="str">
        <f t="shared" si="3"/>
        <v>1356</v>
      </c>
      <c r="I118" s="38" t="str">
        <f>("Hora_SD"&amp;COUNTA($H$1:H118)-1)</f>
        <v>Hora_SD117</v>
      </c>
      <c r="J118" s="42" t="str">
        <f t="shared" si="5"/>
        <v>07:00-09:00;;;11:00-13:00;;;15:00-17:00;17:00-19:00;;</v>
      </c>
    </row>
    <row r="119" spans="1:10" x14ac:dyDescent="0.25">
      <c r="A119" s="38">
        <v>1</v>
      </c>
      <c r="C119" s="38">
        <v>3</v>
      </c>
      <c r="E119" s="38">
        <v>5</v>
      </c>
      <c r="F119" s="38">
        <v>6</v>
      </c>
      <c r="G119" s="38">
        <v>7</v>
      </c>
      <c r="H119" s="38" t="str">
        <f t="shared" si="3"/>
        <v>13567</v>
      </c>
      <c r="I119" s="38" t="str">
        <f>("Hora_SD"&amp;COUNTA($H$1:H119)-1)</f>
        <v>Hora_SD118</v>
      </c>
      <c r="J119" s="42" t="str">
        <f t="shared" si="5"/>
        <v>07:00-09:00;;;11:00-13:00;;;15:00-17:00;17:00-19:00;19:00-21:00</v>
      </c>
    </row>
    <row r="120" spans="1:10" x14ac:dyDescent="0.25">
      <c r="H120" s="38" t="str">
        <f t="shared" ref="H120" si="6">(A120&amp;B120&amp;C120&amp;D120&amp;E120&amp;F120&amp;G120)</f>
        <v/>
      </c>
      <c r="I120" s="38" t="str">
        <f>("Hora_SD"&amp;COUNTA($H$1:H120)-1)</f>
        <v>Hora_SD119</v>
      </c>
      <c r="J120" s="42" t="str">
        <f t="shared" si="5"/>
        <v>;;;;;;;;;;;;;</v>
      </c>
    </row>
  </sheetData>
  <conditionalFormatting sqref="H1:H1048576">
    <cfRule type="duplicateValues" dxfId="5" priority="7"/>
  </conditionalFormatting>
  <conditionalFormatting sqref="T2:T3">
    <cfRule type="duplicateValues" dxfId="4" priority="6"/>
  </conditionalFormatting>
  <conditionalFormatting sqref="T2:U3 U5">
    <cfRule type="duplicateValues" dxfId="3" priority="4"/>
  </conditionalFormatting>
  <conditionalFormatting sqref="U1">
    <cfRule type="duplicateValues" dxfId="2" priority="3"/>
  </conditionalFormatting>
  <conditionalFormatting sqref="H2:H120">
    <cfRule type="duplicateValues" dxfId="1" priority="2"/>
  </conditionalFormatting>
  <conditionalFormatting sqref="T2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"/>
  <sheetViews>
    <sheetView showGridLines="0" showRowColHeaders="0" workbookViewId="0"/>
  </sheetViews>
  <sheetFormatPr baseColWidth="10" defaultRowHeight="15" x14ac:dyDescent="0.25"/>
  <sheetData/>
  <sheetProtection password="C725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2"/>
  <sheetViews>
    <sheetView workbookViewId="0">
      <selection activeCell="D2" sqref="D2"/>
    </sheetView>
  </sheetViews>
  <sheetFormatPr baseColWidth="10" defaultRowHeight="15" x14ac:dyDescent="0.25"/>
  <cols>
    <col min="1" max="1" width="12.140625" bestFit="1" customWidth="1"/>
  </cols>
  <sheetData>
    <row r="1" spans="1:4" x14ac:dyDescent="0.25">
      <c r="A1" s="58" t="s">
        <v>114</v>
      </c>
      <c r="B1" s="58" t="s">
        <v>115</v>
      </c>
      <c r="C1" s="58" t="s">
        <v>116</v>
      </c>
      <c r="D1" s="59" t="s">
        <v>117</v>
      </c>
    </row>
    <row r="2" spans="1:4" x14ac:dyDescent="0.25">
      <c r="A2" s="61">
        <v>78222</v>
      </c>
      <c r="B2" s="19">
        <f ca="1">TODAY()</f>
        <v>42093</v>
      </c>
      <c r="C2" s="60">
        <f ca="1">+(A2-B2)</f>
        <v>36129</v>
      </c>
      <c r="D2" s="38" t="str">
        <f ca="1">IF(C2&lt;0,"Vencio","Activo")</f>
        <v>Activo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39</vt:i4>
      </vt:variant>
    </vt:vector>
  </HeadingPairs>
  <TitlesOfParts>
    <vt:vector size="48" baseType="lpstr">
      <vt:lpstr>Base de datos - Final</vt:lpstr>
      <vt:lpstr>Evento</vt:lpstr>
      <vt:lpstr>Tabulador</vt:lpstr>
      <vt:lpstr>Listas</vt:lpstr>
      <vt:lpstr>Temporal</vt:lpstr>
      <vt:lpstr>Horas Top LyV</vt:lpstr>
      <vt:lpstr>Horas Top Fin Semana</vt:lpstr>
      <vt:lpstr>Aviso Legal</vt:lpstr>
      <vt:lpstr>Licencia</vt:lpstr>
      <vt:lpstr>Borrar</vt:lpstr>
      <vt:lpstr>borrar_info</vt:lpstr>
      <vt:lpstr>CIUDADES</vt:lpstr>
      <vt:lpstr>Estado_Licencia</vt:lpstr>
      <vt:lpstr>Hora_LyV</vt:lpstr>
      <vt:lpstr>Hora_SD</vt:lpstr>
      <vt:lpstr>Hora_SD_1</vt:lpstr>
      <vt:lpstr>Hora_SD_2</vt:lpstr>
      <vt:lpstr>Hora_SD_3</vt:lpstr>
      <vt:lpstr>Hora_SD_4</vt:lpstr>
      <vt:lpstr>Hora_SD_5</vt:lpstr>
      <vt:lpstr>Hora_SD_6</vt:lpstr>
      <vt:lpstr>Hora_SD_7</vt:lpstr>
      <vt:lpstr>Hora1</vt:lpstr>
      <vt:lpstr>Hora2</vt:lpstr>
      <vt:lpstr>Hora3</vt:lpstr>
      <vt:lpstr>Hora4</vt:lpstr>
      <vt:lpstr>Hora5</vt:lpstr>
      <vt:lpstr>Hora6</vt:lpstr>
      <vt:lpstr>Hora7</vt:lpstr>
      <vt:lpstr>Indicador</vt:lpstr>
      <vt:lpstr>origen</vt:lpstr>
      <vt:lpstr>Partida</vt:lpstr>
      <vt:lpstr>PUNTOS_BVC</vt:lpstr>
      <vt:lpstr>TIPO_EVENTO</vt:lpstr>
      <vt:lpstr>Valor_LyV1</vt:lpstr>
      <vt:lpstr>Valor_LyV2</vt:lpstr>
      <vt:lpstr>Valor_LyV3</vt:lpstr>
      <vt:lpstr>Valor_LyV4</vt:lpstr>
      <vt:lpstr>Valor_LyV5</vt:lpstr>
      <vt:lpstr>Valor_LyV6</vt:lpstr>
      <vt:lpstr>Valor_LyV7</vt:lpstr>
      <vt:lpstr>Valor_SD1</vt:lpstr>
      <vt:lpstr>Valor_SD2</vt:lpstr>
      <vt:lpstr>Valor_SD3</vt:lpstr>
      <vt:lpstr>Valor_SD4</vt:lpstr>
      <vt:lpstr>Valor_SD5</vt:lpstr>
      <vt:lpstr>Valor_SD6</vt:lpstr>
      <vt:lpstr>Valor_SD7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Ideas de Inversion</dc:creator>
  <cp:lastModifiedBy>bvc</cp:lastModifiedBy>
  <dcterms:created xsi:type="dcterms:W3CDTF">2013-04-04T14:11:02Z</dcterms:created>
  <dcterms:modified xsi:type="dcterms:W3CDTF">2015-03-30T13:33:35Z</dcterms:modified>
</cp:coreProperties>
</file>